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AB990BD-8E7F-42FA-B969-5D65653C136F}" xr6:coauthVersionLast="40" xr6:coauthVersionMax="40" xr10:uidLastSave="{00000000-0000-0000-0000-000000000000}"/>
  <bookViews>
    <workbookView xWindow="14820" yWindow="120" windowWidth="13665" windowHeight="15480" xr2:uid="{00000000-000D-0000-FFFF-FFFF00000000}"/>
  </bookViews>
  <sheets>
    <sheet name="基礎データ及び計算値" sheetId="3" r:id="rId1"/>
  </sheets>
  <definedNames>
    <definedName name="_xlnm.Print_Area" localSheetId="0">基礎データ及び計算値!$A$1:$X$62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0" i="3" l="1"/>
  <c r="AZ50" i="3" s="1"/>
  <c r="T49" i="3"/>
  <c r="AZ49" i="3" s="1"/>
  <c r="T48" i="3"/>
  <c r="AZ48" i="3" s="1"/>
  <c r="V46" i="3"/>
  <c r="U46" i="3"/>
  <c r="T51" i="3"/>
  <c r="AZ51" i="3" s="1"/>
  <c r="U51" i="3"/>
  <c r="V51" i="3"/>
  <c r="T61" i="3" l="1"/>
  <c r="T59" i="3"/>
  <c r="T58" i="3"/>
  <c r="T60" i="3"/>
  <c r="T41" i="3" l="1"/>
  <c r="T40" i="3"/>
  <c r="T39" i="3"/>
  <c r="T38" i="3"/>
  <c r="T33" i="3"/>
  <c r="T32" i="3"/>
  <c r="T31" i="3"/>
  <c r="T25" i="3"/>
  <c r="T24" i="3"/>
  <c r="T23" i="3"/>
  <c r="T17" i="3"/>
  <c r="R43" i="3" l="1"/>
  <c r="P43" i="3"/>
  <c r="R11" i="3" l="1"/>
  <c r="R35" i="3"/>
  <c r="R27" i="3"/>
  <c r="R19" i="3"/>
  <c r="P11" i="3"/>
  <c r="U8" i="3" l="1"/>
  <c r="D8" i="3" l="1"/>
  <c r="S7" i="3" l="1"/>
  <c r="P35" i="3"/>
  <c r="P27" i="3"/>
  <c r="P19" i="3"/>
  <c r="T47" i="3" l="1"/>
  <c r="AZ47" i="3" s="1"/>
  <c r="T46" i="3"/>
  <c r="AZ46" i="3" s="1"/>
  <c r="P44" i="3" s="1"/>
  <c r="U43" i="3" s="1"/>
  <c r="T56" i="3"/>
  <c r="T57" i="3"/>
  <c r="T30" i="3"/>
  <c r="P28" i="3" s="1"/>
  <c r="U27" i="3" s="1"/>
  <c r="T22" i="3"/>
  <c r="T14" i="3"/>
  <c r="T15" i="3"/>
  <c r="T16" i="3"/>
  <c r="P20" i="3" l="1"/>
  <c r="U19" i="3" s="1"/>
  <c r="P36" i="3"/>
  <c r="U35" i="3" s="1"/>
  <c r="P12" i="3" l="1"/>
  <c r="U11" i="3" s="1"/>
</calcChain>
</file>

<file path=xl/sharedStrings.xml><?xml version="1.0" encoding="utf-8"?>
<sst xmlns="http://schemas.openxmlformats.org/spreadsheetml/2006/main" count="319" uniqueCount="78">
  <si>
    <t>時間</t>
    <rPh sb="0" eb="2">
      <t>ジカン</t>
    </rPh>
    <phoneticPr fontId="1"/>
  </si>
  <si>
    <t>m</t>
    <phoneticPr fontId="1"/>
  </si>
  <si>
    <t>患者名</t>
    <rPh sb="0" eb="2">
      <t>カンジャ</t>
    </rPh>
    <rPh sb="2" eb="3">
      <t>メイ</t>
    </rPh>
    <phoneticPr fontId="1"/>
  </si>
  <si>
    <t>患者ID</t>
    <rPh sb="0" eb="2">
      <t>カンジャ</t>
    </rPh>
    <phoneticPr fontId="1"/>
  </si>
  <si>
    <t>検定日</t>
    <rPh sb="0" eb="3">
      <t>ケンテイビ</t>
    </rPh>
    <phoneticPr fontId="1"/>
  </si>
  <si>
    <t>規　格</t>
    <rPh sb="0" eb="1">
      <t>キ</t>
    </rPh>
    <rPh sb="2" eb="3">
      <t>カク</t>
    </rPh>
    <phoneticPr fontId="1"/>
  </si>
  <si>
    <t>個　数</t>
    <rPh sb="0" eb="1">
      <t>コ</t>
    </rPh>
    <rPh sb="2" eb="3">
      <t>スウ</t>
    </rPh>
    <phoneticPr fontId="1"/>
  </si>
  <si>
    <t>*</t>
    <phoneticPr fontId="1"/>
  </si>
  <si>
    <t>治療日</t>
    <rPh sb="0" eb="2">
      <t>チリョウ</t>
    </rPh>
    <rPh sb="2" eb="3">
      <t>ビ</t>
    </rPh>
    <phoneticPr fontId="1"/>
  </si>
  <si>
    <t>適用量</t>
    <rPh sb="0" eb="2">
      <t>テキヨウ</t>
    </rPh>
    <rPh sb="2" eb="3">
      <t>リョウ</t>
    </rPh>
    <phoneticPr fontId="1"/>
  </si>
  <si>
    <t>日</t>
    <rPh sb="0" eb="1">
      <t>ニチ</t>
    </rPh>
    <phoneticPr fontId="1"/>
  </si>
  <si>
    <t>個</t>
    <rPh sb="0" eb="1">
      <t>コ</t>
    </rPh>
    <phoneticPr fontId="1"/>
  </si>
  <si>
    <t>MBq</t>
    <phoneticPr fontId="1"/>
  </si>
  <si>
    <t>様</t>
  </si>
  <si>
    <t>（カ　ナ）</t>
    <phoneticPr fontId="1"/>
  </si>
  <si>
    <t>治療番号</t>
    <rPh sb="0" eb="2">
      <t>チリョウ</t>
    </rPh>
    <rPh sb="2" eb="4">
      <t>バンゴウ</t>
    </rPh>
    <phoneticPr fontId="1"/>
  </si>
  <si>
    <t>核種の特徴</t>
    <rPh sb="0" eb="2">
      <t>カクシュ</t>
    </rPh>
    <rPh sb="3" eb="5">
      <t>トクチョウ</t>
    </rPh>
    <phoneticPr fontId="1"/>
  </si>
  <si>
    <t>物理的半減期</t>
    <rPh sb="0" eb="3">
      <t>ブツリテキ</t>
    </rPh>
    <rPh sb="3" eb="6">
      <t>ハンゲンキ</t>
    </rPh>
    <phoneticPr fontId="1"/>
  </si>
  <si>
    <t>見かけの実効線量率定数</t>
    <rPh sb="0" eb="1">
      <t>ミ</t>
    </rPh>
    <rPh sb="4" eb="6">
      <t>ジッコウ</t>
    </rPh>
    <rPh sb="6" eb="9">
      <t>センリョウリツ</t>
    </rPh>
    <rPh sb="9" eb="11">
      <t>テイスウ</t>
    </rPh>
    <phoneticPr fontId="1"/>
  </si>
  <si>
    <t>*</t>
    <phoneticPr fontId="1"/>
  </si>
  <si>
    <t>治療日から退院までの経過日</t>
    <rPh sb="0" eb="2">
      <t>チリョウ</t>
    </rPh>
    <rPh sb="2" eb="3">
      <t>ビ</t>
    </rPh>
    <rPh sb="5" eb="7">
      <t>タイイン</t>
    </rPh>
    <rPh sb="10" eb="12">
      <t>ケイカ</t>
    </rPh>
    <rPh sb="12" eb="13">
      <t>ニチ</t>
    </rPh>
    <phoneticPr fontId="1"/>
  </si>
  <si>
    <t>退院時の残存放射能量</t>
    <rPh sb="0" eb="2">
      <t>タイイン</t>
    </rPh>
    <rPh sb="2" eb="3">
      <t>ジ</t>
    </rPh>
    <rPh sb="4" eb="6">
      <t>ザンゾン</t>
    </rPh>
    <rPh sb="6" eb="9">
      <t>ホウシャノウ</t>
    </rPh>
    <rPh sb="9" eb="10">
      <t>リョウ</t>
    </rPh>
    <phoneticPr fontId="1"/>
  </si>
  <si>
    <t>防護着の鉛厚</t>
    <rPh sb="0" eb="2">
      <t>ボウゴ</t>
    </rPh>
    <rPh sb="2" eb="3">
      <t>ギ</t>
    </rPh>
    <rPh sb="4" eb="5">
      <t>ナマリ</t>
    </rPh>
    <rPh sb="5" eb="6">
      <t>アツ</t>
    </rPh>
    <phoneticPr fontId="1"/>
  </si>
  <si>
    <t>㎜</t>
    <phoneticPr fontId="1"/>
  </si>
  <si>
    <t>*</t>
    <phoneticPr fontId="1"/>
  </si>
  <si>
    <r>
      <t>（</t>
    </r>
    <r>
      <rPr>
        <vertAlign val="superscript"/>
        <sz val="11"/>
        <color theme="1"/>
        <rFont val="ＭＳ Ｐゴシック"/>
        <family val="3"/>
        <charset val="128"/>
        <scheme val="minor"/>
      </rPr>
      <t>125</t>
    </r>
    <r>
      <rPr>
        <sz val="11"/>
        <color theme="1"/>
        <rFont val="ＭＳ Ｐゴシック"/>
        <family val="2"/>
        <scheme val="minor"/>
      </rPr>
      <t>I透過率</t>
    </r>
    <rPh sb="5" eb="8">
      <t>トウカリツ</t>
    </rPh>
    <phoneticPr fontId="1"/>
  </si>
  <si>
    <t>）</t>
    <phoneticPr fontId="1"/>
  </si>
  <si>
    <t>MBq</t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</si>
  <si>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</si>
  <si>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</si>
  <si>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行為</t>
    <rPh sb="0" eb="2">
      <t>コウイ</t>
    </rPh>
    <phoneticPr fontId="1"/>
  </si>
  <si>
    <t>退院日</t>
    <rPh sb="0" eb="3">
      <t>タイインビ</t>
    </rPh>
    <phoneticPr fontId="1"/>
  </si>
  <si>
    <t>日目より</t>
    <rPh sb="0" eb="1">
      <t>ニチ</t>
    </rPh>
    <rPh sb="1" eb="2">
      <t>メ</t>
    </rPh>
    <phoneticPr fontId="1"/>
  </si>
  <si>
    <t>距離</t>
    <rPh sb="0" eb="2">
      <t>キョリ</t>
    </rPh>
    <phoneticPr fontId="1"/>
  </si>
  <si>
    <t>m</t>
    <phoneticPr fontId="1"/>
  </si>
  <si>
    <t>m</t>
    <phoneticPr fontId="1"/>
  </si>
  <si>
    <t>時間</t>
    <rPh sb="0" eb="2">
      <t>ジカン</t>
    </rPh>
    <phoneticPr fontId="1"/>
  </si>
  <si>
    <t>時間/日</t>
    <rPh sb="0" eb="2">
      <t>ジカン</t>
    </rPh>
    <rPh sb="3" eb="4">
      <t>ニチ</t>
    </rPh>
    <phoneticPr fontId="1"/>
  </si>
  <si>
    <t>頻度</t>
    <rPh sb="0" eb="2">
      <t>ヒンド</t>
    </rPh>
    <phoneticPr fontId="1"/>
  </si>
  <si>
    <t>回/週</t>
    <rPh sb="0" eb="1">
      <t>カイ</t>
    </rPh>
    <rPh sb="2" eb="3">
      <t>シュウ</t>
    </rPh>
    <phoneticPr fontId="1"/>
  </si>
  <si>
    <t>しゃへい</t>
    <phoneticPr fontId="1"/>
  </si>
  <si>
    <t>日間</t>
    <rPh sb="0" eb="2">
      <t>ニチカン</t>
    </rPh>
    <phoneticPr fontId="1"/>
  </si>
  <si>
    <t>被ばく線量</t>
    <rPh sb="0" eb="1">
      <t>ヒ</t>
    </rPh>
    <rPh sb="3" eb="5">
      <t>センリョウ</t>
    </rPh>
    <phoneticPr fontId="1"/>
  </si>
  <si>
    <t>mSv</t>
    <phoneticPr fontId="1"/>
  </si>
  <si>
    <t>全被ばく線量</t>
    <rPh sb="0" eb="1">
      <t>ゼン</t>
    </rPh>
    <rPh sb="1" eb="2">
      <t>ヒ</t>
    </rPh>
    <rPh sb="4" eb="6">
      <t>センリョウ</t>
    </rPh>
    <phoneticPr fontId="1"/>
  </si>
  <si>
    <t>線量基準</t>
    <rPh sb="0" eb="2">
      <t>センリョウ</t>
    </rPh>
    <rPh sb="2" eb="4">
      <t>キジュン</t>
    </rPh>
    <phoneticPr fontId="1"/>
  </si>
  <si>
    <t>　</t>
  </si>
  <si>
    <t>(</t>
    <phoneticPr fontId="1"/>
  </si>
  <si>
    <t>)手入力</t>
    <rPh sb="1" eb="2">
      <t>テ</t>
    </rPh>
    <rPh sb="2" eb="4">
      <t>ニュウリョク</t>
    </rPh>
    <phoneticPr fontId="1"/>
  </si>
  <si>
    <r>
      <t>（μSv・m</t>
    </r>
    <r>
      <rPr>
        <vertAlign val="superscript"/>
        <sz val="8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2"/>
        <scheme val="minor"/>
      </rPr>
      <t>・MBq</t>
    </r>
    <r>
      <rPr>
        <vertAlign val="superscript"/>
        <sz val="8"/>
        <color theme="1"/>
        <rFont val="ＭＳ Ｐゴシック"/>
        <family val="3"/>
        <charset val="128"/>
        <scheme val="minor"/>
      </rPr>
      <t>-1</t>
    </r>
    <r>
      <rPr>
        <sz val="8"/>
        <color theme="1"/>
        <rFont val="ＭＳ Ｐゴシック"/>
        <family val="2"/>
        <scheme val="minor"/>
      </rPr>
      <t>・h</t>
    </r>
    <r>
      <rPr>
        <vertAlign val="superscript"/>
        <sz val="8"/>
        <color theme="1"/>
        <rFont val="ＭＳ Ｐゴシック"/>
        <family val="3"/>
        <charset val="128"/>
        <scheme val="minor"/>
      </rPr>
      <t>-1</t>
    </r>
    <r>
      <rPr>
        <sz val="8"/>
        <color theme="1"/>
        <rFont val="ＭＳ Ｐゴシック"/>
        <family val="2"/>
        <scheme val="minor"/>
      </rPr>
      <t>）</t>
    </r>
    <phoneticPr fontId="1"/>
  </si>
  <si>
    <t>mSv/年</t>
    <rPh sb="4" eb="5">
      <t>ネン</t>
    </rPh>
    <phoneticPr fontId="1"/>
  </si>
  <si>
    <t>通勤・職場・その他</t>
    <phoneticPr fontId="1"/>
  </si>
  <si>
    <t>公共の交通機関</t>
    <rPh sb="0" eb="2">
      <t>コウキョウ</t>
    </rPh>
    <rPh sb="3" eb="5">
      <t>コウツウ</t>
    </rPh>
    <rPh sb="5" eb="7">
      <t>キカン</t>
    </rPh>
    <phoneticPr fontId="1"/>
  </si>
  <si>
    <t>職場の同僚</t>
    <rPh sb="0" eb="2">
      <t>ショクバ</t>
    </rPh>
    <rPh sb="3" eb="5">
      <t>ドウリョウ</t>
    </rPh>
    <phoneticPr fontId="1"/>
  </si>
  <si>
    <t>ホームヘルパー</t>
    <phoneticPr fontId="1"/>
  </si>
  <si>
    <t>日目より</t>
  </si>
  <si>
    <t>m</t>
  </si>
  <si>
    <t>時間/日</t>
  </si>
  <si>
    <t>回/週</t>
  </si>
  <si>
    <t>日間</t>
  </si>
  <si>
    <t>日とします。</t>
    <rPh sb="0" eb="1">
      <t>ニチ</t>
    </rPh>
    <phoneticPr fontId="1"/>
  </si>
  <si>
    <t>*1年は、</t>
    <rPh sb="2" eb="3">
      <t>ネン</t>
    </rPh>
    <phoneticPr fontId="1"/>
  </si>
  <si>
    <t>同じ部屋での就寝</t>
    <rPh sb="0" eb="1">
      <t>オナ</t>
    </rPh>
    <rPh sb="2" eb="4">
      <t>ヘヤ</t>
    </rPh>
    <rPh sb="6" eb="8">
      <t>シュウシン</t>
    </rPh>
    <phoneticPr fontId="1"/>
  </si>
  <si>
    <t>同じ部屋での団らん</t>
    <rPh sb="0" eb="1">
      <t>オナ</t>
    </rPh>
    <rPh sb="2" eb="4">
      <t>ヘヤ</t>
    </rPh>
    <rPh sb="6" eb="7">
      <t>ダン</t>
    </rPh>
    <phoneticPr fontId="1"/>
  </si>
  <si>
    <t>被ばく線量・線量基準</t>
    <rPh sb="0" eb="1">
      <t>ヒ</t>
    </rPh>
    <rPh sb="3" eb="5">
      <t>センリョウ</t>
    </rPh>
    <rPh sb="6" eb="8">
      <t>センリョウ</t>
    </rPh>
    <rPh sb="8" eb="10">
      <t>キジュン</t>
    </rPh>
    <phoneticPr fontId="1"/>
  </si>
  <si>
    <t>↓超過すると赤く表示されます。</t>
    <rPh sb="1" eb="3">
      <t>チョウカ</t>
    </rPh>
    <rPh sb="6" eb="7">
      <t>アカ</t>
    </rPh>
    <rPh sb="8" eb="10">
      <t>ヒョウジ</t>
    </rPh>
    <phoneticPr fontId="1"/>
  </si>
  <si>
    <t>mSv  1mSv/年</t>
  </si>
  <si>
    <t>mSv  1mSv/年</t>
    <rPh sb="10" eb="11">
      <t>ネン</t>
    </rPh>
    <phoneticPr fontId="1"/>
  </si>
  <si>
    <t>↑固定値：「なし」の場合、しゃへい日数「0」で計算</t>
    <rPh sb="1" eb="3">
      <t>コテイ</t>
    </rPh>
    <rPh sb="3" eb="4">
      <t>チ</t>
    </rPh>
    <rPh sb="10" eb="12">
      <t>バアイ</t>
    </rPh>
    <rPh sb="17" eb="19">
      <t>ニッスウ</t>
    </rPh>
    <rPh sb="23" eb="25">
      <t>ケイサン</t>
    </rPh>
    <phoneticPr fontId="1"/>
  </si>
  <si>
    <t>介護者</t>
  </si>
  <si>
    <t>✔</t>
  </si>
  <si>
    <t>MBq</t>
    <phoneticPr fontId="1"/>
  </si>
  <si>
    <t>こども</t>
  </si>
  <si>
    <t>ひざに座らせる</t>
    <rPh sb="3" eb="4">
      <t>スワ</t>
    </rPh>
    <phoneticPr fontId="1"/>
  </si>
  <si>
    <t>同じ部屋での団らん</t>
    <rPh sb="0" eb="1">
      <t>オナ</t>
    </rPh>
    <rPh sb="2" eb="4">
      <t>ヘヤ</t>
    </rPh>
    <rPh sb="6" eb="7">
      <t>ダン</t>
    </rPh>
    <phoneticPr fontId="1"/>
  </si>
  <si>
    <t>←子供さんの線量計算はこちらを使用ください</t>
    <rPh sb="1" eb="3">
      <t>コドモ</t>
    </rPh>
    <rPh sb="6" eb="8">
      <t>センリョウ</t>
    </rPh>
    <rPh sb="8" eb="10">
      <t>ケイサン</t>
    </rPh>
    <rPh sb="15" eb="17">
      <t>シヨウ</t>
    </rPh>
    <phoneticPr fontId="1"/>
  </si>
  <si>
    <t xml:space="preserve">mSv  </t>
    <phoneticPr fontId="1"/>
  </si>
  <si>
    <r>
      <t>退院日(</t>
    </r>
    <r>
      <rPr>
        <sz val="9"/>
        <color theme="1"/>
        <rFont val="ＭＳ Ｐゴシック"/>
        <family val="3"/>
        <charset val="128"/>
        <scheme val="minor"/>
      </rPr>
      <t>入力値&lt;365.25</t>
    </r>
    <r>
      <rPr>
        <sz val="11"/>
        <color theme="1"/>
        <rFont val="ＭＳ Ｐゴシック"/>
        <family val="2"/>
        <scheme val="minor"/>
      </rPr>
      <t>)</t>
    </r>
    <rPh sb="0" eb="3">
      <t>タイインビ</t>
    </rPh>
    <rPh sb="4" eb="7">
      <t>ニュウリョクチ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</si>
</sst>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#,##0.0_ "/>
    <numFmt numFmtId="178" formatCode="0.000E+00"/>
    <numFmt numFmtId="179" formatCode="yyyy&quot;年&quot;m&quot;月&quot;d&quot;日&quot;;@"/>
    <numFmt numFmtId="180" formatCode="#,##0.0_);[Red]\(#,##0.0\)"/>
    <numFmt numFmtId="181" formatCode="0;\-0;;@"/>
    <numFmt numFmtId="182" formatCode="0.00_ "/>
    <numFmt numFmtId="183" formatCode="0.00;[Red]0.00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8"/>
      <color theme="1"/>
      <name val="ＭＳ Ｐゴシック"/>
      <family val="3"/>
      <charset val="128"/>
      <scheme val="minor"/>
    </font>
    <font>
      <u/>
      <sz val="7"/>
      <color theme="1"/>
      <name val="ＭＳ Ｐゴシック"/>
      <family val="2"/>
      <scheme val="minor"/>
    </font>
    <font>
      <u/>
      <sz val="7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rgb="FF9C65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double">
        <color auto="1"/>
      </right>
      <top style="double">
        <color auto="1"/>
      </top>
      <bottom style="thin">
        <color theme="0"/>
      </bottom>
      <diagonal/>
    </border>
    <border>
      <left style="double">
        <color auto="1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0"/>
      </left>
      <right style="double">
        <color theme="0"/>
      </right>
      <top style="double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right" vertical="center"/>
    </xf>
    <xf numFmtId="0" fontId="2" fillId="2" borderId="1" xfId="1" applyBorder="1" applyAlignment="1">
      <alignment vertical="center"/>
    </xf>
    <xf numFmtId="177" fontId="5" fillId="5" borderId="1" xfId="3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4" borderId="7" xfId="2" applyBorder="1" applyAlignment="1">
      <alignment vertical="center"/>
    </xf>
    <xf numFmtId="0" fontId="0" fillId="0" borderId="9" xfId="0" applyBorder="1" applyAlignment="1">
      <alignment vertical="center"/>
    </xf>
    <xf numFmtId="0" fontId="2" fillId="2" borderId="4" xfId="1" applyBorder="1" applyAlignment="1">
      <alignment vertical="center"/>
    </xf>
    <xf numFmtId="176" fontId="4" fillId="4" borderId="7" xfId="2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9" xfId="0" applyBorder="1"/>
    <xf numFmtId="0" fontId="0" fillId="3" borderId="9" xfId="0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3" borderId="5" xfId="0" applyFill="1" applyBorder="1" applyAlignment="1">
      <alignment vertical="center"/>
    </xf>
    <xf numFmtId="0" fontId="2" fillId="2" borderId="1" xfId="1" applyBorder="1" applyAlignment="1"/>
    <xf numFmtId="0" fontId="0" fillId="0" borderId="19" xfId="0" applyBorder="1" applyAlignment="1"/>
    <xf numFmtId="0" fontId="0" fillId="0" borderId="22" xfId="0" applyBorder="1" applyAlignment="1"/>
    <xf numFmtId="0" fontId="12" fillId="0" borderId="9" xfId="0" applyFont="1" applyBorder="1" applyAlignment="1">
      <alignment horizontal="right" vertical="center"/>
    </xf>
    <xf numFmtId="0" fontId="2" fillId="2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4" xfId="1" applyBorder="1" applyAlignment="1"/>
    <xf numFmtId="0" fontId="0" fillId="0" borderId="5" xfId="0" applyBorder="1"/>
    <xf numFmtId="0" fontId="0" fillId="0" borderId="27" xfId="0" applyBorder="1"/>
    <xf numFmtId="0" fontId="0" fillId="0" borderId="22" xfId="0" applyBorder="1"/>
    <xf numFmtId="0" fontId="0" fillId="0" borderId="18" xfId="0" applyBorder="1"/>
    <xf numFmtId="183" fontId="14" fillId="8" borderId="2" xfId="4" applyNumberFormat="1" applyBorder="1" applyAlignment="1"/>
    <xf numFmtId="0" fontId="17" fillId="2" borderId="9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/>
    <xf numFmtId="0" fontId="18" fillId="4" borderId="7" xfId="2" applyFont="1" applyBorder="1" applyAlignment="1">
      <alignment vertical="center"/>
    </xf>
    <xf numFmtId="0" fontId="19" fillId="9" borderId="4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0" borderId="4" xfId="0" applyBorder="1" applyAlignment="1"/>
    <xf numFmtId="0" fontId="0" fillId="0" borderId="3" xfId="0" applyBorder="1" applyAlignment="1">
      <alignment vertical="center"/>
    </xf>
    <xf numFmtId="0" fontId="0" fillId="0" borderId="22" xfId="0" applyBorder="1" applyAlignment="1"/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Protection="1"/>
    <xf numFmtId="0" fontId="2" fillId="2" borderId="8" xfId="1" applyBorder="1" applyAlignment="1"/>
    <xf numFmtId="0" fontId="2" fillId="2" borderId="0" xfId="1" applyAlignment="1"/>
    <xf numFmtId="0" fontId="2" fillId="2" borderId="1" xfId="1" applyBorder="1" applyAlignment="1">
      <alignment vertical="center"/>
    </xf>
    <xf numFmtId="0" fontId="2" fillId="2" borderId="20" xfId="1" applyBorder="1" applyAlignment="1"/>
    <xf numFmtId="0" fontId="0" fillId="0" borderId="6" xfId="0" applyBorder="1" applyAlignment="1"/>
    <xf numFmtId="0" fontId="2" fillId="2" borderId="21" xfId="1" applyBorder="1" applyAlignment="1"/>
    <xf numFmtId="0" fontId="2" fillId="2" borderId="18" xfId="1" applyBorder="1" applyAlignment="1"/>
    <xf numFmtId="0" fontId="2" fillId="2" borderId="4" xfId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/>
    <xf numFmtId="0" fontId="0" fillId="0" borderId="1" xfId="0" applyBorder="1" applyAlignment="1">
      <alignment vertical="center"/>
    </xf>
    <xf numFmtId="181" fontId="2" fillId="2" borderId="1" xfId="1" applyNumberForma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82" fontId="5" fillId="5" borderId="1" xfId="3" applyNumberForma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7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0" borderId="4" xfId="0" applyBorder="1" applyAlignment="1"/>
    <xf numFmtId="0" fontId="0" fillId="0" borderId="1" xfId="0" applyBorder="1" applyAlignment="1"/>
    <xf numFmtId="0" fontId="13" fillId="0" borderId="19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5" fillId="7" borderId="2" xfId="0" applyFont="1" applyFill="1" applyBorder="1" applyAlignment="1"/>
    <xf numFmtId="0" fontId="16" fillId="0" borderId="23" xfId="0" applyFont="1" applyBorder="1" applyAlignment="1"/>
    <xf numFmtId="0" fontId="16" fillId="0" borderId="3" xfId="0" applyFont="1" applyBorder="1" applyAlignment="1"/>
    <xf numFmtId="182" fontId="5" fillId="5" borderId="2" xfId="3" applyNumberFormat="1" applyBorder="1" applyAlignment="1">
      <alignment vertical="center"/>
    </xf>
    <xf numFmtId="182" fontId="5" fillId="5" borderId="23" xfId="3" applyNumberFormat="1" applyBorder="1" applyAlignment="1">
      <alignment vertical="center"/>
    </xf>
    <xf numFmtId="182" fontId="5" fillId="5" borderId="3" xfId="3" applyNumberFormat="1" applyBorder="1" applyAlignment="1">
      <alignment vertical="center"/>
    </xf>
    <xf numFmtId="183" fontId="14" fillId="8" borderId="2" xfId="4" applyNumberFormat="1" applyBorder="1" applyAlignment="1"/>
    <xf numFmtId="183" fontId="14" fillId="8" borderId="23" xfId="4" applyNumberFormat="1" applyBorder="1" applyAlignment="1"/>
    <xf numFmtId="183" fontId="14" fillId="8" borderId="3" xfId="4" applyNumberFormat="1" applyBorder="1" applyAlignment="1"/>
    <xf numFmtId="0" fontId="0" fillId="3" borderId="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82" fontId="0" fillId="0" borderId="3" xfId="0" applyNumberFormat="1" applyBorder="1" applyAlignment="1">
      <alignment vertical="center"/>
    </xf>
    <xf numFmtId="0" fontId="2" fillId="2" borderId="2" xfId="1" applyBorder="1" applyAlignment="1">
      <alignment vertical="center"/>
    </xf>
    <xf numFmtId="0" fontId="0" fillId="0" borderId="3" xfId="0" applyBorder="1" applyAlignment="1">
      <alignment vertical="center"/>
    </xf>
    <xf numFmtId="178" fontId="5" fillId="5" borderId="2" xfId="3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181" fontId="2" fillId="2" borderId="3" xfId="1" applyNumberFormat="1" applyBorder="1" applyAlignment="1">
      <alignment vertical="center"/>
    </xf>
    <xf numFmtId="0" fontId="2" fillId="2" borderId="3" xfId="1" applyBorder="1" applyAlignment="1">
      <alignment vertical="center"/>
    </xf>
    <xf numFmtId="180" fontId="5" fillId="5" borderId="1" xfId="3" applyNumberFormat="1" applyBorder="1" applyAlignment="1">
      <alignment vertical="center"/>
    </xf>
    <xf numFmtId="0" fontId="0" fillId="0" borderId="2" xfId="0" applyBorder="1" applyAlignment="1">
      <alignment vertical="center"/>
    </xf>
    <xf numFmtId="179" fontId="2" fillId="2" borderId="9" xfId="1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2" fillId="2" borderId="1" xfId="1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/>
    <xf numFmtId="0" fontId="0" fillId="0" borderId="2" xfId="0" applyBorder="1"/>
    <xf numFmtId="0" fontId="0" fillId="0" borderId="3" xfId="0" applyBorder="1"/>
    <xf numFmtId="0" fontId="7" fillId="0" borderId="24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</cellXfs>
  <cellStyles count="5">
    <cellStyle name="60% - アクセント 2" xfId="4" builtinId="36"/>
    <cellStyle name="どちらでもない" xfId="1" builtinId="28"/>
    <cellStyle name="悪い" xfId="3" builtinId="27"/>
    <cellStyle name="標準" xfId="0" builtinId="0"/>
    <cellStyle name="良い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3"/>
  <sheetViews>
    <sheetView tabSelected="1" zoomScaleNormal="100" workbookViewId="0">
      <selection activeCell="Q69" sqref="Q69"/>
    </sheetView>
  </sheetViews>
  <sheetFormatPr defaultRowHeight="13.5" x14ac:dyDescent="0.15"/>
  <cols>
    <col min="1" max="1" width="2.5" bestFit="1" customWidth="1"/>
    <col min="2" max="2" width="7.125" bestFit="1" customWidth="1"/>
    <col min="3" max="3" width="2.5" bestFit="1" customWidth="1"/>
    <col min="4" max="4" width="5.5" bestFit="1" customWidth="1"/>
    <col min="5" max="5" width="3.375" bestFit="1" customWidth="1"/>
    <col min="6" max="6" width="5" bestFit="1" customWidth="1"/>
    <col min="7" max="8" width="2.5" bestFit="1" customWidth="1"/>
    <col min="9" max="9" width="7.125" customWidth="1"/>
    <col min="10" max="10" width="9" bestFit="1" customWidth="1"/>
    <col min="11" max="11" width="6" bestFit="1" customWidth="1"/>
    <col min="12" max="12" width="2.875" bestFit="1" customWidth="1"/>
    <col min="13" max="13" width="6" bestFit="1" customWidth="1"/>
    <col min="14" max="14" width="8.125" bestFit="1" customWidth="1"/>
    <col min="15" max="15" width="6" bestFit="1" customWidth="1"/>
    <col min="16" max="16" width="6.25" bestFit="1" customWidth="1"/>
    <col min="17" max="17" width="4.125" customWidth="1"/>
    <col min="18" max="18" width="5.5" customWidth="1"/>
    <col min="19" max="19" width="10.75" customWidth="1"/>
    <col min="20" max="20" width="5.125" customWidth="1"/>
    <col min="21" max="21" width="6.25" customWidth="1"/>
    <col min="22" max="22" width="6.5" customWidth="1"/>
    <col min="23" max="23" width="4.5" customWidth="1"/>
    <col min="24" max="24" width="2.375" customWidth="1"/>
    <col min="25" max="51" width="5.875" customWidth="1"/>
    <col min="52" max="52" width="9.875" customWidth="1"/>
  </cols>
  <sheetData>
    <row r="1" spans="1:24" x14ac:dyDescent="0.15">
      <c r="A1" s="6" t="s">
        <v>7</v>
      </c>
      <c r="B1" s="6"/>
      <c r="C1" s="6" t="s">
        <v>24</v>
      </c>
      <c r="D1" s="6"/>
      <c r="E1" s="6"/>
      <c r="F1" s="6"/>
      <c r="G1" s="6" t="s">
        <v>24</v>
      </c>
      <c r="H1" s="6" t="s">
        <v>19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 t="s">
        <v>24</v>
      </c>
    </row>
    <row r="2" spans="1:24" x14ac:dyDescent="0.15">
      <c r="A2" s="7"/>
      <c r="B2" s="63" t="s">
        <v>2</v>
      </c>
      <c r="C2" s="63"/>
      <c r="D2" s="64"/>
      <c r="E2" s="64"/>
      <c r="F2" s="64"/>
      <c r="G2" s="64"/>
      <c r="H2" s="64"/>
      <c r="I2" s="7" t="s">
        <v>13</v>
      </c>
      <c r="J2" s="7" t="s">
        <v>14</v>
      </c>
      <c r="K2" s="64"/>
      <c r="L2" s="51"/>
      <c r="M2" s="64"/>
      <c r="N2" s="51"/>
      <c r="O2" s="102" t="s">
        <v>16</v>
      </c>
      <c r="P2" s="102"/>
      <c r="Q2" s="102"/>
      <c r="R2" s="102"/>
      <c r="S2" s="102"/>
      <c r="T2" s="102"/>
      <c r="U2" s="102"/>
      <c r="V2" s="102"/>
      <c r="W2" s="102"/>
      <c r="X2" s="7"/>
    </row>
    <row r="3" spans="1:24" x14ac:dyDescent="0.15">
      <c r="A3" s="7"/>
      <c r="B3" s="63" t="s">
        <v>3</v>
      </c>
      <c r="C3" s="63"/>
      <c r="D3" s="63"/>
      <c r="E3" s="63"/>
      <c r="F3" s="63"/>
      <c r="G3" s="63"/>
      <c r="H3" s="63"/>
      <c r="I3" s="7"/>
      <c r="J3" s="7" t="s">
        <v>15</v>
      </c>
      <c r="K3" s="63"/>
      <c r="L3" s="63"/>
      <c r="M3" s="63"/>
      <c r="N3" s="7"/>
      <c r="O3" s="63" t="s">
        <v>17</v>
      </c>
      <c r="P3" s="63"/>
      <c r="Q3" s="63"/>
      <c r="R3" s="63"/>
      <c r="S3" s="63"/>
      <c r="T3" s="7"/>
      <c r="U3" s="98">
        <v>59.4</v>
      </c>
      <c r="V3" s="99"/>
      <c r="W3" s="7" t="s">
        <v>10</v>
      </c>
      <c r="X3" s="7"/>
    </row>
    <row r="4" spans="1:24" ht="14.25" thickBot="1" x14ac:dyDescent="0.2">
      <c r="A4" s="7"/>
      <c r="B4" s="63" t="s">
        <v>4</v>
      </c>
      <c r="C4" s="63"/>
      <c r="D4" s="110">
        <v>43313</v>
      </c>
      <c r="E4" s="111"/>
      <c r="F4" s="111"/>
      <c r="G4" s="111"/>
      <c r="H4" s="111"/>
      <c r="I4" s="7"/>
      <c r="J4" s="7"/>
      <c r="K4" s="7"/>
      <c r="L4" s="7"/>
      <c r="M4" s="7"/>
      <c r="N4" s="7"/>
      <c r="O4" s="63" t="s">
        <v>18</v>
      </c>
      <c r="P4" s="63"/>
      <c r="Q4" s="63"/>
      <c r="R4" s="63"/>
      <c r="S4" s="63"/>
      <c r="T4" s="7"/>
      <c r="U4" s="98">
        <v>4.8999999999999998E-4</v>
      </c>
      <c r="V4" s="99"/>
      <c r="W4" s="7"/>
      <c r="X4" s="7"/>
    </row>
    <row r="5" spans="1:24" ht="15" thickTop="1" thickBot="1" x14ac:dyDescent="0.2">
      <c r="A5" s="7"/>
      <c r="B5" s="63" t="s">
        <v>5</v>
      </c>
      <c r="C5" s="109"/>
      <c r="D5" s="15">
        <v>13.1</v>
      </c>
      <c r="E5" s="11" t="s">
        <v>71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03" t="s">
        <v>49</v>
      </c>
      <c r="V5" s="103"/>
      <c r="W5" s="104"/>
      <c r="X5" s="104"/>
    </row>
    <row r="6" spans="1:24" ht="14.25" thickTop="1" x14ac:dyDescent="0.15">
      <c r="A6" s="7"/>
      <c r="B6" s="63" t="s">
        <v>6</v>
      </c>
      <c r="C6" s="63"/>
      <c r="D6" s="14">
        <v>154</v>
      </c>
      <c r="E6" s="7" t="s">
        <v>11</v>
      </c>
      <c r="F6" s="7"/>
      <c r="G6" s="7"/>
      <c r="H6" s="7"/>
      <c r="I6" s="7"/>
      <c r="J6" s="7"/>
      <c r="K6" s="7"/>
      <c r="L6" s="7"/>
      <c r="M6" s="63" t="s">
        <v>20</v>
      </c>
      <c r="N6" s="63"/>
      <c r="O6" s="63"/>
      <c r="P6" s="63"/>
      <c r="Q6" s="63"/>
      <c r="R6" s="7"/>
      <c r="S6" s="4">
        <v>2</v>
      </c>
      <c r="T6" s="7" t="s">
        <v>10</v>
      </c>
      <c r="U6" s="7"/>
      <c r="V6" s="28"/>
      <c r="W6" s="7"/>
      <c r="X6" s="7"/>
    </row>
    <row r="7" spans="1:24" ht="14.25" thickBot="1" x14ac:dyDescent="0.2">
      <c r="A7" s="7"/>
      <c r="B7" s="63" t="s">
        <v>8</v>
      </c>
      <c r="C7" s="63"/>
      <c r="D7" s="112">
        <v>43314</v>
      </c>
      <c r="E7" s="111"/>
      <c r="F7" s="111"/>
      <c r="G7" s="111"/>
      <c r="H7" s="111"/>
      <c r="I7" s="7"/>
      <c r="J7" s="7"/>
      <c r="K7" s="7"/>
      <c r="L7" s="7"/>
      <c r="M7" s="63" t="s">
        <v>21</v>
      </c>
      <c r="N7" s="63"/>
      <c r="O7" s="63"/>
      <c r="P7" s="63"/>
      <c r="Q7" s="105"/>
      <c r="R7" s="7"/>
      <c r="S7" s="5">
        <f>IF(H9="✔",D9*(0.5)^(S6/U3),D8*(0.5)^(S6/U3))</f>
        <v>1947.9978865314836</v>
      </c>
      <c r="T7" s="7" t="s">
        <v>27</v>
      </c>
      <c r="U7" s="7"/>
      <c r="V7" s="28"/>
      <c r="W7" s="7"/>
      <c r="X7" s="7"/>
    </row>
    <row r="8" spans="1:24" ht="17.25" thickTop="1" thickBot="1" x14ac:dyDescent="0.2">
      <c r="A8" s="7"/>
      <c r="B8" s="105" t="s">
        <v>9</v>
      </c>
      <c r="C8" s="36"/>
      <c r="D8" s="108">
        <f>IF(H9="✔","",(D5*D6)*(0.5)^((D7-D4)/U3))</f>
        <v>1993.9954888693928</v>
      </c>
      <c r="E8" s="108"/>
      <c r="F8" s="7" t="s">
        <v>12</v>
      </c>
      <c r="G8" s="7"/>
      <c r="H8" s="105"/>
      <c r="I8" s="63"/>
      <c r="J8" s="7"/>
      <c r="K8" s="7"/>
      <c r="L8" s="7"/>
      <c r="M8" s="63" t="s">
        <v>22</v>
      </c>
      <c r="N8" s="63"/>
      <c r="O8" s="63"/>
      <c r="P8" s="10"/>
      <c r="Q8" s="38">
        <v>0.1</v>
      </c>
      <c r="R8" s="11" t="s">
        <v>23</v>
      </c>
      <c r="S8" s="63" t="s">
        <v>25</v>
      </c>
      <c r="T8" s="63"/>
      <c r="U8" s="100">
        <f>IF(Q8=0.1,0.2,1)</f>
        <v>0.2</v>
      </c>
      <c r="V8" s="99"/>
      <c r="W8" s="7" t="s">
        <v>26</v>
      </c>
      <c r="X8" s="7"/>
    </row>
    <row r="9" spans="1:24" ht="15" thickTop="1" thickBot="1" x14ac:dyDescent="0.2">
      <c r="A9" s="7"/>
      <c r="B9" s="113"/>
      <c r="C9" s="3" t="s">
        <v>47</v>
      </c>
      <c r="D9" s="51">
        <v>900</v>
      </c>
      <c r="E9" s="51"/>
      <c r="F9" s="63" t="s">
        <v>48</v>
      </c>
      <c r="G9" s="109"/>
      <c r="H9" s="12" t="s">
        <v>46</v>
      </c>
      <c r="I9" s="11"/>
      <c r="J9" s="7"/>
      <c r="K9" s="7"/>
      <c r="L9" s="7"/>
      <c r="M9" s="7"/>
      <c r="N9" s="7"/>
      <c r="O9" s="7"/>
      <c r="P9" s="7"/>
      <c r="Q9" s="39" t="s">
        <v>68</v>
      </c>
      <c r="R9" s="40"/>
      <c r="S9" s="40"/>
      <c r="T9" s="40"/>
      <c r="U9" s="103"/>
      <c r="V9" s="103"/>
      <c r="W9" s="104"/>
      <c r="X9" s="104"/>
    </row>
    <row r="10" spans="1:24" ht="15" thickTop="1" thickBot="1" x14ac:dyDescent="0.2">
      <c r="A10" s="7"/>
      <c r="B10" s="7"/>
      <c r="C10" s="7"/>
      <c r="D10" s="7"/>
      <c r="E10" s="7"/>
      <c r="F10" s="7"/>
      <c r="G10" s="7"/>
      <c r="H10" s="8"/>
      <c r="I10" s="7"/>
      <c r="J10" s="13"/>
      <c r="K10" s="13"/>
      <c r="L10" s="13"/>
      <c r="M10" s="7"/>
      <c r="N10" s="7"/>
      <c r="O10" s="7"/>
      <c r="P10" s="7"/>
      <c r="Q10" s="7"/>
      <c r="R10" s="7"/>
      <c r="S10" s="7"/>
      <c r="T10" s="7"/>
      <c r="U10" s="7"/>
      <c r="V10" s="28"/>
      <c r="W10" s="7"/>
      <c r="X10" s="7"/>
    </row>
    <row r="11" spans="1:24" ht="14.25" thickTop="1" x14ac:dyDescent="0.15">
      <c r="A11" s="63" t="s">
        <v>28</v>
      </c>
      <c r="B11" s="63"/>
      <c r="C11" s="64"/>
      <c r="D11" s="64"/>
      <c r="E11" s="64"/>
      <c r="F11" s="64"/>
      <c r="G11" s="64"/>
      <c r="H11" s="64"/>
      <c r="I11" s="10"/>
      <c r="J11" s="65" t="s">
        <v>69</v>
      </c>
      <c r="K11" s="66"/>
      <c r="L11" s="67"/>
      <c r="M11" s="11"/>
      <c r="N11" s="63" t="s">
        <v>45</v>
      </c>
      <c r="O11" s="63"/>
      <c r="P11" s="71">
        <f>IF(J11="介護者",5,1)</f>
        <v>5</v>
      </c>
      <c r="Q11" s="71"/>
      <c r="R11" s="63" t="str">
        <f>IF(J11="介護者","mSv/行為","mSv/年")</f>
        <v>mSv/行為</v>
      </c>
      <c r="S11" s="63"/>
      <c r="T11" s="72"/>
      <c r="U11" s="74" t="str">
        <f>IF(P12&gt;P11,"超過","")</f>
        <v/>
      </c>
      <c r="V11" s="75"/>
      <c r="W11" s="7"/>
      <c r="X11" s="7"/>
    </row>
    <row r="12" spans="1:24" ht="14.25" thickBot="1" x14ac:dyDescent="0.2">
      <c r="A12" s="63" t="s">
        <v>29</v>
      </c>
      <c r="B12" s="63"/>
      <c r="C12" s="64"/>
      <c r="D12" s="64"/>
      <c r="E12" s="64"/>
      <c r="F12" s="64"/>
      <c r="G12" s="64"/>
      <c r="H12" s="64"/>
      <c r="I12" s="10"/>
      <c r="J12" s="68"/>
      <c r="K12" s="69"/>
      <c r="L12" s="70"/>
      <c r="M12" s="11"/>
      <c r="N12" s="63" t="s">
        <v>44</v>
      </c>
      <c r="O12" s="63"/>
      <c r="P12" s="71">
        <f>_xlfn.AGGREGATE(9,6,T14:U17)</f>
        <v>0.95456793199895251</v>
      </c>
      <c r="Q12" s="71"/>
      <c r="R12" s="63" t="s">
        <v>43</v>
      </c>
      <c r="S12" s="63"/>
      <c r="T12" s="73"/>
      <c r="U12" s="76"/>
      <c r="V12" s="77"/>
      <c r="W12" s="7"/>
      <c r="X12" s="7"/>
    </row>
    <row r="13" spans="1:24" ht="15" thickTop="1" thickBot="1" x14ac:dyDescent="0.2">
      <c r="A13" s="57" t="s">
        <v>30</v>
      </c>
      <c r="B13" s="58"/>
      <c r="C13" s="16"/>
      <c r="D13" s="16"/>
      <c r="E13" s="16"/>
      <c r="F13" s="16"/>
      <c r="G13" s="16"/>
      <c r="H13" s="58" t="s">
        <v>31</v>
      </c>
      <c r="I13" s="58"/>
      <c r="J13" s="17"/>
      <c r="K13" s="17" t="s">
        <v>33</v>
      </c>
      <c r="L13" s="17"/>
      <c r="M13" s="16" t="s">
        <v>36</v>
      </c>
      <c r="N13" s="16"/>
      <c r="O13" s="16" t="s">
        <v>38</v>
      </c>
      <c r="P13" s="16"/>
      <c r="Q13" s="58" t="s">
        <v>40</v>
      </c>
      <c r="R13" s="58"/>
      <c r="S13" s="16"/>
      <c r="T13" s="94" t="s">
        <v>42</v>
      </c>
      <c r="U13" s="95"/>
      <c r="V13" s="101"/>
      <c r="W13" s="99"/>
      <c r="X13" s="7"/>
    </row>
    <row r="14" spans="1:24" ht="15" thickTop="1" thickBot="1" x14ac:dyDescent="0.2">
      <c r="A14" s="12" t="s">
        <v>70</v>
      </c>
      <c r="B14" s="107" t="s">
        <v>62</v>
      </c>
      <c r="C14" s="51"/>
      <c r="D14" s="51"/>
      <c r="E14" s="51"/>
      <c r="F14" s="51"/>
      <c r="G14" s="7"/>
      <c r="H14" s="51">
        <v>1</v>
      </c>
      <c r="I14" s="51"/>
      <c r="J14" s="7" t="s">
        <v>32</v>
      </c>
      <c r="K14" s="27">
        <v>0.5</v>
      </c>
      <c r="L14" s="7" t="s">
        <v>34</v>
      </c>
      <c r="M14" s="27">
        <v>1.5</v>
      </c>
      <c r="N14" s="7" t="s">
        <v>37</v>
      </c>
      <c r="O14" s="29">
        <v>7</v>
      </c>
      <c r="P14" s="7" t="s">
        <v>39</v>
      </c>
      <c r="Q14" s="51">
        <v>3</v>
      </c>
      <c r="R14" s="51"/>
      <c r="S14" s="7" t="s">
        <v>41</v>
      </c>
      <c r="T14" s="88">
        <f>IF(A14="✔",($S$7*(0.5^(((H14-1)+Q14)/$U$3)))*($U$4/1000)*(1/(K14*K14))*(M14/24)*(O14/7)*($U$3*24)/(LN(2))+($S$7*(0.5^((H14-1)/$U$3)))*(($U$4*$U$8)/1000)*(1/(K14*K14))*(M14/24)*(O14/7)*($U$3*24)/(LN(2))-($S$7*(0.5^(((H14-1)+Q14)/$U$3)))*(($U$4*$U$8)/1000)*(1/(K14*K14))*(M14/24)*(O14/7)*($U$3*24)/(LN(2)),"")</f>
        <v>0.47728396599947626</v>
      </c>
      <c r="U14" s="89"/>
      <c r="V14" s="90"/>
      <c r="W14" s="7" t="s">
        <v>43</v>
      </c>
      <c r="X14" s="7"/>
    </row>
    <row r="15" spans="1:24" ht="15" thickTop="1" thickBot="1" x14ac:dyDescent="0.2">
      <c r="A15" s="12" t="s">
        <v>70</v>
      </c>
      <c r="B15" s="107" t="s">
        <v>63</v>
      </c>
      <c r="C15" s="51"/>
      <c r="D15" s="51"/>
      <c r="E15" s="51"/>
      <c r="F15" s="51"/>
      <c r="G15" s="7"/>
      <c r="H15" s="51">
        <v>1</v>
      </c>
      <c r="I15" s="51"/>
      <c r="J15" s="7" t="s">
        <v>32</v>
      </c>
      <c r="K15" s="27">
        <v>0.5</v>
      </c>
      <c r="L15" s="7" t="s">
        <v>35</v>
      </c>
      <c r="M15" s="27">
        <v>1.5</v>
      </c>
      <c r="N15" s="7" t="s">
        <v>37</v>
      </c>
      <c r="O15" s="29">
        <v>7</v>
      </c>
      <c r="P15" s="7" t="s">
        <v>39</v>
      </c>
      <c r="Q15" s="51">
        <v>3</v>
      </c>
      <c r="R15" s="51"/>
      <c r="S15" s="7" t="s">
        <v>41</v>
      </c>
      <c r="T15" s="88">
        <f t="shared" ref="T15" si="0">IF(A15="✔",($S$7*(0.5^(((H15-1)+Q15)/$U$3)))*($U$4/1000)*(1/(K15*K15))*(M15/24)*(O15/7)*($U$3*24)/(LN(2))+($S$7*(0.5^((H15-1)/$U$3)))*(($U$4*$U$8)/1000)*(1/(K15*K15))*(M15/24)*(O15/7)*($U$3*24)/(LN(2))-($S$7*(0.5^(((H15-1)+Q15)/$U$3)))*(($U$4*$U$8)/1000)*(1/(K15*K15))*(M15/24)*(O15/7)*($U$3*24)/(LN(2)),"")</f>
        <v>0.47728396599947626</v>
      </c>
      <c r="U15" s="89"/>
      <c r="V15" s="90"/>
      <c r="W15" s="7" t="s">
        <v>43</v>
      </c>
      <c r="X15" s="7"/>
    </row>
    <row r="16" spans="1:24" ht="15" thickTop="1" thickBot="1" x14ac:dyDescent="0.2">
      <c r="A16" s="12" t="s">
        <v>46</v>
      </c>
      <c r="B16" s="106"/>
      <c r="C16" s="64"/>
      <c r="D16" s="64"/>
      <c r="E16" s="64"/>
      <c r="F16" s="64"/>
      <c r="G16" s="7"/>
      <c r="H16" s="51">
        <v>1</v>
      </c>
      <c r="I16" s="51"/>
      <c r="J16" s="7" t="s">
        <v>32</v>
      </c>
      <c r="K16" s="27"/>
      <c r="L16" s="7" t="s">
        <v>35</v>
      </c>
      <c r="M16" s="27"/>
      <c r="N16" s="7" t="s">
        <v>37</v>
      </c>
      <c r="O16" s="29"/>
      <c r="P16" s="7" t="s">
        <v>39</v>
      </c>
      <c r="Q16" s="51"/>
      <c r="R16" s="51"/>
      <c r="S16" s="7" t="s">
        <v>41</v>
      </c>
      <c r="T16" s="88" t="str">
        <f>IF(A16="✔",($S$7*(0.5^(((H16-1)+Q16)/$U$3)))*($U$4/1000)*(1/(K16*K16))*(M16/24)*(O16/7)*($U$3*24)/(LN(2))+($S$7*(0.5^((H16-1)/$U$3)))*(($U$4*$U$8)/1000)*(1/(K16*K16))*(M16/24)*(O16/7)*($U$3*24)/(LN(2))-($S$7*(0.5^(((H16-1)+Q16)/$U$3)))*(($U$4*$U$8)/1000)*(1/(K16*K16))*(M16/24)*(O16/7)*($U$3*24)/(LN(2)),"")</f>
        <v/>
      </c>
      <c r="U16" s="89"/>
      <c r="V16" s="90"/>
      <c r="W16" s="7" t="s">
        <v>43</v>
      </c>
      <c r="X16" s="7"/>
    </row>
    <row r="17" spans="1:52" ht="15" thickTop="1" thickBot="1" x14ac:dyDescent="0.2">
      <c r="A17" s="12" t="s">
        <v>46</v>
      </c>
      <c r="B17" s="106"/>
      <c r="C17" s="64"/>
      <c r="D17" s="64"/>
      <c r="E17" s="64"/>
      <c r="F17" s="64"/>
      <c r="G17" s="7"/>
      <c r="H17" s="51">
        <v>1</v>
      </c>
      <c r="I17" s="51"/>
      <c r="J17" s="7" t="s">
        <v>32</v>
      </c>
      <c r="K17" s="27"/>
      <c r="L17" s="7" t="s">
        <v>35</v>
      </c>
      <c r="M17" s="27"/>
      <c r="N17" s="7" t="s">
        <v>37</v>
      </c>
      <c r="O17" s="29"/>
      <c r="P17" s="7" t="s">
        <v>39</v>
      </c>
      <c r="Q17" s="51"/>
      <c r="R17" s="51"/>
      <c r="S17" s="7" t="s">
        <v>41</v>
      </c>
      <c r="T17" s="88" t="str">
        <f t="shared" ref="T17" si="1">IF(A17="✔",($S$7*(0.5^(((H17-1)+Q17)/$U$3)))*($U$4/1000)*(1/(K17*K17))*(M17/24)*(O17/7)*($U$3*24)/(LN(2))+($S$7*(0.5^((H17-1)/$U$3)))*(($U$4*$U$8)/1000)*(1/(K17*K17))*(M17/24)*(O17/7)*($U$3*24)/(LN(2))-($S$7*(0.5^(((H17-1)+Q17)/$U$3)))*(($U$4*$U$8)/1000)*(1/(K17*K17))*(M17/24)*(O17/7)*($U$3*24)/(LN(2)),"")</f>
        <v/>
      </c>
      <c r="U17" s="89"/>
      <c r="V17" s="90"/>
      <c r="W17" s="7" t="s">
        <v>43</v>
      </c>
      <c r="X17" s="7"/>
      <c r="AZ17" s="37"/>
    </row>
    <row r="18" spans="1:52" ht="15" thickTop="1" thickBot="1" x14ac:dyDescent="0.2">
      <c r="A18" s="8"/>
      <c r="B18" s="7"/>
      <c r="C18" s="7"/>
      <c r="D18" s="7"/>
      <c r="E18" s="7"/>
      <c r="F18" s="7"/>
      <c r="G18" s="7"/>
      <c r="H18" s="7"/>
      <c r="I18" s="7"/>
      <c r="J18" s="13"/>
      <c r="K18" s="13"/>
      <c r="L18" s="13"/>
      <c r="M18" s="7"/>
      <c r="N18" s="7"/>
      <c r="O18" s="7"/>
      <c r="P18" s="7"/>
      <c r="Q18" s="7"/>
      <c r="R18" s="7"/>
      <c r="S18" s="7"/>
      <c r="T18" s="7"/>
      <c r="U18" s="7"/>
      <c r="V18" s="28"/>
      <c r="W18" s="7"/>
      <c r="X18" s="7"/>
    </row>
    <row r="19" spans="1:52" ht="14.25" thickTop="1" x14ac:dyDescent="0.15">
      <c r="A19" s="63" t="s">
        <v>28</v>
      </c>
      <c r="B19" s="63"/>
      <c r="C19" s="64"/>
      <c r="D19" s="64"/>
      <c r="E19" s="64"/>
      <c r="F19" s="64"/>
      <c r="G19" s="64"/>
      <c r="H19" s="64"/>
      <c r="I19" s="10"/>
      <c r="J19" s="65" t="s">
        <v>69</v>
      </c>
      <c r="K19" s="66"/>
      <c r="L19" s="67"/>
      <c r="M19" s="11"/>
      <c r="N19" s="63" t="s">
        <v>45</v>
      </c>
      <c r="O19" s="63"/>
      <c r="P19" s="71">
        <f>IF(J19="介護者",5,1)</f>
        <v>5</v>
      </c>
      <c r="Q19" s="71"/>
      <c r="R19" s="63" t="str">
        <f>IF(J19="介護者","mSv/行為","mSv/年")</f>
        <v>mSv/行為</v>
      </c>
      <c r="S19" s="63"/>
      <c r="T19" s="72"/>
      <c r="U19" s="74" t="str">
        <f>IF(P20&gt;P19,"超過","")</f>
        <v/>
      </c>
      <c r="V19" s="75"/>
      <c r="W19" s="7"/>
      <c r="X19" s="7"/>
    </row>
    <row r="20" spans="1:52" ht="14.25" thickBot="1" x14ac:dyDescent="0.2">
      <c r="A20" s="63" t="s">
        <v>29</v>
      </c>
      <c r="B20" s="63"/>
      <c r="C20" s="64"/>
      <c r="D20" s="64"/>
      <c r="E20" s="64"/>
      <c r="F20" s="64"/>
      <c r="G20" s="64"/>
      <c r="H20" s="64"/>
      <c r="I20" s="10"/>
      <c r="J20" s="68"/>
      <c r="K20" s="69"/>
      <c r="L20" s="70"/>
      <c r="M20" s="11"/>
      <c r="N20" s="63" t="s">
        <v>44</v>
      </c>
      <c r="O20" s="63"/>
      <c r="P20" s="71">
        <f>_xlfn.AGGREGATE(9,6,T22:U25)</f>
        <v>0</v>
      </c>
      <c r="Q20" s="71"/>
      <c r="R20" s="63" t="s">
        <v>43</v>
      </c>
      <c r="S20" s="63"/>
      <c r="T20" s="73"/>
      <c r="U20" s="76"/>
      <c r="V20" s="77"/>
      <c r="W20" s="7"/>
      <c r="X20" s="7"/>
    </row>
    <row r="21" spans="1:52" ht="15" thickTop="1" thickBot="1" x14ac:dyDescent="0.2">
      <c r="A21" s="57" t="s">
        <v>30</v>
      </c>
      <c r="B21" s="58"/>
      <c r="C21" s="16"/>
      <c r="D21" s="16"/>
      <c r="E21" s="16"/>
      <c r="F21" s="16"/>
      <c r="G21" s="16"/>
      <c r="H21" s="58" t="s">
        <v>31</v>
      </c>
      <c r="I21" s="58"/>
      <c r="J21" s="17"/>
      <c r="K21" s="17" t="s">
        <v>33</v>
      </c>
      <c r="L21" s="17"/>
      <c r="M21" s="16" t="s">
        <v>0</v>
      </c>
      <c r="N21" s="16"/>
      <c r="O21" s="16" t="s">
        <v>38</v>
      </c>
      <c r="P21" s="16"/>
      <c r="Q21" s="58" t="s">
        <v>40</v>
      </c>
      <c r="R21" s="58"/>
      <c r="S21" s="16"/>
      <c r="T21" s="94" t="s">
        <v>42</v>
      </c>
      <c r="U21" s="95"/>
      <c r="V21" s="101"/>
      <c r="W21" s="99"/>
      <c r="X21" s="7"/>
    </row>
    <row r="22" spans="1:52" ht="15" thickTop="1" thickBot="1" x14ac:dyDescent="0.2">
      <c r="A22" s="12" t="s">
        <v>46</v>
      </c>
      <c r="B22" s="107"/>
      <c r="C22" s="51"/>
      <c r="D22" s="51"/>
      <c r="E22" s="51"/>
      <c r="F22" s="51"/>
      <c r="G22" s="7"/>
      <c r="H22" s="51">
        <v>1</v>
      </c>
      <c r="I22" s="51"/>
      <c r="J22" s="7" t="s">
        <v>32</v>
      </c>
      <c r="K22" s="27"/>
      <c r="L22" s="7" t="s">
        <v>1</v>
      </c>
      <c r="M22" s="27"/>
      <c r="N22" s="7" t="s">
        <v>37</v>
      </c>
      <c r="O22" s="29"/>
      <c r="P22" s="7" t="s">
        <v>39</v>
      </c>
      <c r="Q22" s="51"/>
      <c r="R22" s="51"/>
      <c r="S22" s="7" t="s">
        <v>41</v>
      </c>
      <c r="T22" s="88" t="str">
        <f t="shared" ref="T22:T25" si="2">IF(A22="✔",($S$7*(0.5^(((H22-1)+Q22)/$U$3)))*($U$4/1000)*(1/(K22*K22))*(M22/24)*(O22/7)*($U$3*24)/(LN(2))+($S$7*(0.5^((H22-1)/$U$3)))*(($U$4*$U$8)/1000)*(1/(K22*K22))*(M22/24)*(O22/7)*($U$3*24)/(LN(2))-($S$7*(0.5^(((H22-1)+Q22)/$U$3)))*(($U$4*$U$8)/1000)*(1/(K22*K22))*(M22/24)*(O22/7)*($U$3*24)/(LN(2)),"")</f>
        <v/>
      </c>
      <c r="U22" s="89"/>
      <c r="V22" s="97"/>
      <c r="W22" s="7" t="s">
        <v>43</v>
      </c>
      <c r="X22" s="7"/>
    </row>
    <row r="23" spans="1:52" ht="15" thickTop="1" thickBot="1" x14ac:dyDescent="0.2">
      <c r="A23" s="12" t="s">
        <v>46</v>
      </c>
      <c r="B23" s="107"/>
      <c r="C23" s="51"/>
      <c r="D23" s="51"/>
      <c r="E23" s="51"/>
      <c r="F23" s="51"/>
      <c r="G23" s="7"/>
      <c r="H23" s="51">
        <v>1</v>
      </c>
      <c r="I23" s="51"/>
      <c r="J23" s="7" t="s">
        <v>32</v>
      </c>
      <c r="K23" s="27"/>
      <c r="L23" s="7" t="s">
        <v>1</v>
      </c>
      <c r="M23" s="27"/>
      <c r="N23" s="7" t="s">
        <v>37</v>
      </c>
      <c r="O23" s="29"/>
      <c r="P23" s="7" t="s">
        <v>39</v>
      </c>
      <c r="Q23" s="51"/>
      <c r="R23" s="51"/>
      <c r="S23" s="7" t="s">
        <v>41</v>
      </c>
      <c r="T23" s="88" t="str">
        <f t="shared" si="2"/>
        <v/>
      </c>
      <c r="U23" s="89"/>
      <c r="V23" s="97"/>
      <c r="W23" s="7" t="s">
        <v>43</v>
      </c>
      <c r="X23" s="7"/>
    </row>
    <row r="24" spans="1:52" ht="15" thickTop="1" thickBot="1" x14ac:dyDescent="0.2">
      <c r="A24" s="12" t="s">
        <v>46</v>
      </c>
      <c r="B24" s="106"/>
      <c r="C24" s="64"/>
      <c r="D24" s="64"/>
      <c r="E24" s="64"/>
      <c r="F24" s="64"/>
      <c r="G24" s="7"/>
      <c r="H24" s="51">
        <v>1</v>
      </c>
      <c r="I24" s="51"/>
      <c r="J24" s="7" t="s">
        <v>32</v>
      </c>
      <c r="K24" s="27"/>
      <c r="L24" s="7" t="s">
        <v>1</v>
      </c>
      <c r="M24" s="27"/>
      <c r="N24" s="7" t="s">
        <v>37</v>
      </c>
      <c r="O24" s="29"/>
      <c r="P24" s="7" t="s">
        <v>39</v>
      </c>
      <c r="Q24" s="51"/>
      <c r="R24" s="51"/>
      <c r="S24" s="7" t="s">
        <v>41</v>
      </c>
      <c r="T24" s="88" t="str">
        <f t="shared" si="2"/>
        <v/>
      </c>
      <c r="U24" s="89"/>
      <c r="V24" s="97"/>
      <c r="W24" s="7" t="s">
        <v>43</v>
      </c>
      <c r="X24" s="7"/>
    </row>
    <row r="25" spans="1:52" ht="15" thickTop="1" thickBot="1" x14ac:dyDescent="0.2">
      <c r="A25" s="12" t="s">
        <v>46</v>
      </c>
      <c r="B25" s="106"/>
      <c r="C25" s="64"/>
      <c r="D25" s="64"/>
      <c r="E25" s="64"/>
      <c r="F25" s="64"/>
      <c r="G25" s="7"/>
      <c r="H25" s="51">
        <v>1</v>
      </c>
      <c r="I25" s="51"/>
      <c r="J25" s="7" t="s">
        <v>32</v>
      </c>
      <c r="K25" s="27"/>
      <c r="L25" s="7" t="s">
        <v>1</v>
      </c>
      <c r="M25" s="27"/>
      <c r="N25" s="7" t="s">
        <v>37</v>
      </c>
      <c r="O25" s="29"/>
      <c r="P25" s="7" t="s">
        <v>39</v>
      </c>
      <c r="Q25" s="51"/>
      <c r="R25" s="51"/>
      <c r="S25" s="7" t="s">
        <v>41</v>
      </c>
      <c r="T25" s="88" t="str">
        <f t="shared" si="2"/>
        <v/>
      </c>
      <c r="U25" s="89"/>
      <c r="V25" s="97"/>
      <c r="W25" s="7" t="s">
        <v>43</v>
      </c>
      <c r="X25" s="7"/>
    </row>
    <row r="26" spans="1:52" ht="15" thickTop="1" thickBot="1" x14ac:dyDescent="0.2">
      <c r="A26" s="2"/>
      <c r="B26" s="1"/>
      <c r="C26" s="1"/>
      <c r="D26" s="1"/>
      <c r="E26" s="1"/>
      <c r="F26" s="1"/>
      <c r="G26" s="1"/>
      <c r="H26" s="1"/>
      <c r="I26" s="1"/>
      <c r="J26" s="18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52" ht="14.25" thickTop="1" x14ac:dyDescent="0.15">
      <c r="A27" s="63" t="s">
        <v>28</v>
      </c>
      <c r="B27" s="63"/>
      <c r="C27" s="64"/>
      <c r="D27" s="64"/>
      <c r="E27" s="64"/>
      <c r="F27" s="64"/>
      <c r="G27" s="64"/>
      <c r="H27" s="64"/>
      <c r="I27" s="10"/>
      <c r="J27" s="65" t="s">
        <v>69</v>
      </c>
      <c r="K27" s="66"/>
      <c r="L27" s="67"/>
      <c r="M27" s="11"/>
      <c r="N27" s="63" t="s">
        <v>45</v>
      </c>
      <c r="O27" s="63"/>
      <c r="P27" s="71">
        <f>IF(J27="介護者",5,1)</f>
        <v>5</v>
      </c>
      <c r="Q27" s="71"/>
      <c r="R27" s="63" t="str">
        <f>IF(J27="介護者","mSv/行為","mSv/年")</f>
        <v>mSv/行為</v>
      </c>
      <c r="S27" s="63"/>
      <c r="T27" s="72"/>
      <c r="U27" s="74" t="str">
        <f>IF(P28&gt;P27,"超過","")</f>
        <v/>
      </c>
      <c r="V27" s="75"/>
      <c r="W27" s="7"/>
      <c r="X27" s="7"/>
    </row>
    <row r="28" spans="1:52" ht="14.25" thickBot="1" x14ac:dyDescent="0.2">
      <c r="A28" s="63" t="s">
        <v>29</v>
      </c>
      <c r="B28" s="63"/>
      <c r="C28" s="64"/>
      <c r="D28" s="64"/>
      <c r="E28" s="64"/>
      <c r="F28" s="64"/>
      <c r="G28" s="64"/>
      <c r="H28" s="64"/>
      <c r="I28" s="10"/>
      <c r="J28" s="68"/>
      <c r="K28" s="69"/>
      <c r="L28" s="70"/>
      <c r="M28" s="11"/>
      <c r="N28" s="63" t="s">
        <v>44</v>
      </c>
      <c r="O28" s="63"/>
      <c r="P28" s="71">
        <f>_xlfn.AGGREGATE(9,6,T30:U33)</f>
        <v>0</v>
      </c>
      <c r="Q28" s="71"/>
      <c r="R28" s="63" t="s">
        <v>43</v>
      </c>
      <c r="S28" s="63"/>
      <c r="T28" s="73"/>
      <c r="U28" s="76"/>
      <c r="V28" s="77"/>
      <c r="W28" s="7"/>
      <c r="X28" s="7"/>
    </row>
    <row r="29" spans="1:52" ht="15" thickTop="1" thickBot="1" x14ac:dyDescent="0.2">
      <c r="A29" s="57" t="s">
        <v>30</v>
      </c>
      <c r="B29" s="58"/>
      <c r="C29" s="16"/>
      <c r="D29" s="16"/>
      <c r="E29" s="16"/>
      <c r="F29" s="16"/>
      <c r="G29" s="16"/>
      <c r="H29" s="58" t="s">
        <v>31</v>
      </c>
      <c r="I29" s="58"/>
      <c r="J29" s="17"/>
      <c r="K29" s="17" t="s">
        <v>33</v>
      </c>
      <c r="L29" s="17"/>
      <c r="M29" s="16" t="s">
        <v>0</v>
      </c>
      <c r="N29" s="16"/>
      <c r="O29" s="16" t="s">
        <v>38</v>
      </c>
      <c r="P29" s="16"/>
      <c r="Q29" s="58" t="s">
        <v>40</v>
      </c>
      <c r="R29" s="58"/>
      <c r="S29" s="16"/>
      <c r="T29" s="94" t="s">
        <v>42</v>
      </c>
      <c r="U29" s="95"/>
      <c r="V29" s="101"/>
      <c r="W29" s="99"/>
      <c r="X29" s="7"/>
    </row>
    <row r="30" spans="1:52" ht="15" thickTop="1" thickBot="1" x14ac:dyDescent="0.2">
      <c r="A30" s="12" t="s">
        <v>46</v>
      </c>
      <c r="B30" s="107"/>
      <c r="C30" s="51"/>
      <c r="D30" s="51"/>
      <c r="E30" s="51"/>
      <c r="F30" s="51"/>
      <c r="G30" s="7"/>
      <c r="H30" s="51">
        <v>1</v>
      </c>
      <c r="I30" s="51"/>
      <c r="J30" s="7" t="s">
        <v>32</v>
      </c>
      <c r="K30" s="27"/>
      <c r="L30" s="7" t="s">
        <v>1</v>
      </c>
      <c r="M30" s="27"/>
      <c r="N30" s="7" t="s">
        <v>37</v>
      </c>
      <c r="O30" s="29"/>
      <c r="P30" s="7" t="s">
        <v>39</v>
      </c>
      <c r="Q30" s="51"/>
      <c r="R30" s="51"/>
      <c r="S30" s="7" t="s">
        <v>41</v>
      </c>
      <c r="T30" s="88" t="str">
        <f t="shared" ref="T30:T33" si="3">IF(A30="✔",($S$7*(0.5^(((H30-1)+Q30)/$U$3)))*($U$4/1000)*(1/(K30*K30))*(M30/24)*(O30/7)*($U$3*24)/(LN(2))+($S$7*(0.5^((H30-1)/$U$3)))*(($U$4*$U$8)/1000)*(1/(K30*K30))*(M30/24)*(O30/7)*($U$3*24)/(LN(2))-($S$7*(0.5^(((H30-1)+Q30)/$U$3)))*(($U$4*$U$8)/1000)*(1/(K30*K30))*(M30/24)*(O30/7)*($U$3*24)/(LN(2)),"")</f>
        <v/>
      </c>
      <c r="U30" s="89"/>
      <c r="V30" s="97"/>
      <c r="W30" s="7" t="s">
        <v>43</v>
      </c>
      <c r="X30" s="7"/>
    </row>
    <row r="31" spans="1:52" ht="15" thickTop="1" thickBot="1" x14ac:dyDescent="0.2">
      <c r="A31" s="12" t="s">
        <v>46</v>
      </c>
      <c r="B31" s="107"/>
      <c r="C31" s="51"/>
      <c r="D31" s="51"/>
      <c r="E31" s="51"/>
      <c r="F31" s="51"/>
      <c r="G31" s="7"/>
      <c r="H31" s="51">
        <v>1</v>
      </c>
      <c r="I31" s="51"/>
      <c r="J31" s="7" t="s">
        <v>32</v>
      </c>
      <c r="K31" s="27"/>
      <c r="L31" s="7" t="s">
        <v>1</v>
      </c>
      <c r="M31" s="27"/>
      <c r="N31" s="7" t="s">
        <v>37</v>
      </c>
      <c r="O31" s="29"/>
      <c r="P31" s="7" t="s">
        <v>39</v>
      </c>
      <c r="Q31" s="51"/>
      <c r="R31" s="51"/>
      <c r="S31" s="7" t="s">
        <v>41</v>
      </c>
      <c r="T31" s="88" t="str">
        <f t="shared" si="3"/>
        <v/>
      </c>
      <c r="U31" s="89"/>
      <c r="V31" s="97"/>
      <c r="W31" s="7" t="s">
        <v>43</v>
      </c>
      <c r="X31" s="7"/>
    </row>
    <row r="32" spans="1:52" ht="15" thickTop="1" thickBot="1" x14ac:dyDescent="0.2">
      <c r="A32" s="12" t="s">
        <v>46</v>
      </c>
      <c r="B32" s="106"/>
      <c r="C32" s="64"/>
      <c r="D32" s="64"/>
      <c r="E32" s="64"/>
      <c r="F32" s="64"/>
      <c r="G32" s="7"/>
      <c r="H32" s="51">
        <v>1</v>
      </c>
      <c r="I32" s="51"/>
      <c r="J32" s="7" t="s">
        <v>32</v>
      </c>
      <c r="K32" s="27"/>
      <c r="L32" s="7" t="s">
        <v>1</v>
      </c>
      <c r="M32" s="27"/>
      <c r="N32" s="7" t="s">
        <v>37</v>
      </c>
      <c r="O32" s="29"/>
      <c r="P32" s="7" t="s">
        <v>39</v>
      </c>
      <c r="Q32" s="51"/>
      <c r="R32" s="51"/>
      <c r="S32" s="7" t="s">
        <v>41</v>
      </c>
      <c r="T32" s="88" t="str">
        <f t="shared" si="3"/>
        <v/>
      </c>
      <c r="U32" s="89"/>
      <c r="V32" s="97"/>
      <c r="W32" s="7" t="s">
        <v>43</v>
      </c>
      <c r="X32" s="7"/>
    </row>
    <row r="33" spans="1:52" ht="15" thickTop="1" thickBot="1" x14ac:dyDescent="0.2">
      <c r="A33" s="12" t="s">
        <v>46</v>
      </c>
      <c r="B33" s="106"/>
      <c r="C33" s="64"/>
      <c r="D33" s="64"/>
      <c r="E33" s="64"/>
      <c r="F33" s="64"/>
      <c r="G33" s="7"/>
      <c r="H33" s="51">
        <v>1</v>
      </c>
      <c r="I33" s="51"/>
      <c r="J33" s="7" t="s">
        <v>32</v>
      </c>
      <c r="K33" s="27"/>
      <c r="L33" s="7" t="s">
        <v>1</v>
      </c>
      <c r="M33" s="27"/>
      <c r="N33" s="7" t="s">
        <v>37</v>
      </c>
      <c r="O33" s="29"/>
      <c r="P33" s="7" t="s">
        <v>39</v>
      </c>
      <c r="Q33" s="51"/>
      <c r="R33" s="51"/>
      <c r="S33" s="7" t="s">
        <v>41</v>
      </c>
      <c r="T33" s="88" t="str">
        <f t="shared" si="3"/>
        <v/>
      </c>
      <c r="U33" s="89"/>
      <c r="V33" s="97"/>
      <c r="W33" s="7" t="s">
        <v>43</v>
      </c>
      <c r="X33" s="7"/>
    </row>
    <row r="34" spans="1:52" ht="15" thickTop="1" thickBot="1" x14ac:dyDescent="0.2">
      <c r="A34" s="2"/>
      <c r="B34" s="1"/>
      <c r="C34" s="1"/>
      <c r="D34" s="1"/>
      <c r="E34" s="1"/>
      <c r="F34" s="1"/>
      <c r="G34" s="1"/>
      <c r="H34" s="1"/>
      <c r="I34" s="1"/>
      <c r="J34" s="18"/>
      <c r="K34" s="18"/>
      <c r="L34" s="1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52" ht="14.25" thickTop="1" x14ac:dyDescent="0.15">
      <c r="A35" s="63" t="s">
        <v>28</v>
      </c>
      <c r="B35" s="63"/>
      <c r="C35" s="64"/>
      <c r="D35" s="64"/>
      <c r="E35" s="64"/>
      <c r="F35" s="64"/>
      <c r="G35" s="64"/>
      <c r="H35" s="64"/>
      <c r="I35" s="10"/>
      <c r="J35" s="65" t="s">
        <v>69</v>
      </c>
      <c r="K35" s="66"/>
      <c r="L35" s="67"/>
      <c r="M35" s="11"/>
      <c r="N35" s="63" t="s">
        <v>45</v>
      </c>
      <c r="O35" s="63"/>
      <c r="P35" s="71">
        <f>IF(J35="介護者",5,1)</f>
        <v>5</v>
      </c>
      <c r="Q35" s="71"/>
      <c r="R35" s="63" t="str">
        <f>IF(J35="介護者","mSv/行為","mSv/年")</f>
        <v>mSv/行為</v>
      </c>
      <c r="S35" s="63"/>
      <c r="T35" s="72"/>
      <c r="U35" s="74" t="str">
        <f>IF(P36&gt;P35,"超過","")</f>
        <v/>
      </c>
      <c r="V35" s="75"/>
      <c r="W35" s="7"/>
      <c r="X35" s="7"/>
    </row>
    <row r="36" spans="1:52" ht="14.25" thickBot="1" x14ac:dyDescent="0.2">
      <c r="A36" s="63" t="s">
        <v>29</v>
      </c>
      <c r="B36" s="63"/>
      <c r="C36" s="64"/>
      <c r="D36" s="64"/>
      <c r="E36" s="64"/>
      <c r="F36" s="64"/>
      <c r="G36" s="64"/>
      <c r="H36" s="64"/>
      <c r="I36" s="10"/>
      <c r="J36" s="68"/>
      <c r="K36" s="69"/>
      <c r="L36" s="70"/>
      <c r="M36" s="11"/>
      <c r="N36" s="63" t="s">
        <v>44</v>
      </c>
      <c r="O36" s="63"/>
      <c r="P36" s="71">
        <f>_xlfn.AGGREGATE(9,6,T38:U41)</f>
        <v>0</v>
      </c>
      <c r="Q36" s="71"/>
      <c r="R36" s="63" t="s">
        <v>43</v>
      </c>
      <c r="S36" s="63"/>
      <c r="T36" s="73"/>
      <c r="U36" s="76"/>
      <c r="V36" s="77"/>
      <c r="W36" s="7"/>
      <c r="X36" s="7"/>
    </row>
    <row r="37" spans="1:52" ht="15" thickTop="1" thickBot="1" x14ac:dyDescent="0.2">
      <c r="A37" s="57" t="s">
        <v>30</v>
      </c>
      <c r="B37" s="58"/>
      <c r="C37" s="16"/>
      <c r="D37" s="16"/>
      <c r="E37" s="16"/>
      <c r="F37" s="16"/>
      <c r="G37" s="16"/>
      <c r="H37" s="58" t="s">
        <v>31</v>
      </c>
      <c r="I37" s="58"/>
      <c r="J37" s="17"/>
      <c r="K37" s="17" t="s">
        <v>33</v>
      </c>
      <c r="L37" s="17"/>
      <c r="M37" s="16" t="s">
        <v>0</v>
      </c>
      <c r="N37" s="16"/>
      <c r="O37" s="16" t="s">
        <v>38</v>
      </c>
      <c r="P37" s="16"/>
      <c r="Q37" s="58" t="s">
        <v>40</v>
      </c>
      <c r="R37" s="58"/>
      <c r="S37" s="16"/>
      <c r="T37" s="94" t="s">
        <v>42</v>
      </c>
      <c r="U37" s="95"/>
      <c r="V37" s="95"/>
      <c r="W37" s="96"/>
      <c r="X37" s="44"/>
    </row>
    <row r="38" spans="1:52" ht="15" thickTop="1" thickBot="1" x14ac:dyDescent="0.2">
      <c r="A38" s="12" t="s">
        <v>46</v>
      </c>
      <c r="B38" s="107"/>
      <c r="C38" s="51"/>
      <c r="D38" s="51"/>
      <c r="E38" s="51"/>
      <c r="F38" s="51"/>
      <c r="G38" s="7"/>
      <c r="H38" s="51">
        <v>1</v>
      </c>
      <c r="I38" s="51"/>
      <c r="J38" s="7" t="s">
        <v>32</v>
      </c>
      <c r="K38" s="27"/>
      <c r="L38" s="7" t="s">
        <v>1</v>
      </c>
      <c r="M38" s="27"/>
      <c r="N38" s="7" t="s">
        <v>37</v>
      </c>
      <c r="O38" s="29"/>
      <c r="P38" s="7" t="s">
        <v>39</v>
      </c>
      <c r="Q38" s="51"/>
      <c r="R38" s="51"/>
      <c r="S38" s="7" t="s">
        <v>41</v>
      </c>
      <c r="T38" s="88" t="str">
        <f t="shared" ref="T38:T41" si="4">IF(A38="✔",($S$7*(0.5^(((H38-1)+Q38)/$U$3)))*($U$4/1000)*(1/(K38*K38))*(M38/24)*(O38/7)*($U$3*24)/(LN(2))+($S$7*(0.5^((H38-1)/$U$3)))*(($U$4*$U$8)/1000)*(1/(K38*K38))*(M38/24)*(O38/7)*($U$3*24)/(LN(2))-($S$7*(0.5^(((H38-1)+Q38)/$U$3)))*(($U$4*$U$8)/1000)*(1/(K38*K38))*(M38/24)*(O38/7)*($U$3*24)/(LN(2)),"")</f>
        <v/>
      </c>
      <c r="U38" s="89"/>
      <c r="V38" s="90"/>
      <c r="W38" s="44" t="s">
        <v>43</v>
      </c>
      <c r="X38" s="44"/>
    </row>
    <row r="39" spans="1:52" ht="15" thickTop="1" thickBot="1" x14ac:dyDescent="0.2">
      <c r="A39" s="12" t="s">
        <v>46</v>
      </c>
      <c r="B39" s="107"/>
      <c r="C39" s="51"/>
      <c r="D39" s="51"/>
      <c r="E39" s="51"/>
      <c r="F39" s="51"/>
      <c r="G39" s="7"/>
      <c r="H39" s="51">
        <v>1</v>
      </c>
      <c r="I39" s="51"/>
      <c r="J39" s="7" t="s">
        <v>32</v>
      </c>
      <c r="K39" s="27"/>
      <c r="L39" s="7" t="s">
        <v>1</v>
      </c>
      <c r="M39" s="27"/>
      <c r="N39" s="7" t="s">
        <v>37</v>
      </c>
      <c r="O39" s="29"/>
      <c r="P39" s="7" t="s">
        <v>39</v>
      </c>
      <c r="Q39" s="51"/>
      <c r="R39" s="51"/>
      <c r="S39" s="7" t="s">
        <v>41</v>
      </c>
      <c r="T39" s="88" t="str">
        <f t="shared" si="4"/>
        <v/>
      </c>
      <c r="U39" s="89"/>
      <c r="V39" s="90"/>
      <c r="W39" s="44" t="s">
        <v>43</v>
      </c>
      <c r="X39" s="44"/>
    </row>
    <row r="40" spans="1:52" ht="15" thickTop="1" thickBot="1" x14ac:dyDescent="0.2">
      <c r="A40" s="12" t="s">
        <v>46</v>
      </c>
      <c r="B40" s="106"/>
      <c r="C40" s="64"/>
      <c r="D40" s="64"/>
      <c r="E40" s="64"/>
      <c r="F40" s="64"/>
      <c r="G40" s="7"/>
      <c r="H40" s="51">
        <v>1</v>
      </c>
      <c r="I40" s="51"/>
      <c r="J40" s="7" t="s">
        <v>32</v>
      </c>
      <c r="K40" s="27"/>
      <c r="L40" s="7" t="s">
        <v>1</v>
      </c>
      <c r="M40" s="27"/>
      <c r="N40" s="7" t="s">
        <v>37</v>
      </c>
      <c r="O40" s="29"/>
      <c r="P40" s="7" t="s">
        <v>39</v>
      </c>
      <c r="Q40" s="51"/>
      <c r="R40" s="51"/>
      <c r="S40" s="7" t="s">
        <v>41</v>
      </c>
      <c r="T40" s="88" t="str">
        <f t="shared" si="4"/>
        <v/>
      </c>
      <c r="U40" s="89"/>
      <c r="V40" s="90"/>
      <c r="W40" s="44" t="s">
        <v>43</v>
      </c>
      <c r="X40" s="44"/>
    </row>
    <row r="41" spans="1:52" ht="15" thickTop="1" thickBot="1" x14ac:dyDescent="0.2">
      <c r="A41" s="12" t="s">
        <v>46</v>
      </c>
      <c r="B41" s="106"/>
      <c r="C41" s="64"/>
      <c r="D41" s="64"/>
      <c r="E41" s="64"/>
      <c r="F41" s="64"/>
      <c r="G41" s="7"/>
      <c r="H41" s="51">
        <v>1</v>
      </c>
      <c r="I41" s="51"/>
      <c r="J41" s="7" t="s">
        <v>32</v>
      </c>
      <c r="K41" s="27"/>
      <c r="L41" s="7" t="s">
        <v>1</v>
      </c>
      <c r="M41" s="27"/>
      <c r="N41" s="7" t="s">
        <v>37</v>
      </c>
      <c r="O41" s="29"/>
      <c r="P41" s="7" t="s">
        <v>39</v>
      </c>
      <c r="Q41" s="51"/>
      <c r="R41" s="51"/>
      <c r="S41" s="7" t="s">
        <v>41</v>
      </c>
      <c r="T41" s="88" t="str">
        <f t="shared" si="4"/>
        <v/>
      </c>
      <c r="U41" s="89"/>
      <c r="V41" s="90"/>
      <c r="W41" s="44" t="s">
        <v>43</v>
      </c>
      <c r="X41" s="7"/>
    </row>
    <row r="42" spans="1:52" ht="15" thickTop="1" thickBot="1" x14ac:dyDescent="0.2">
      <c r="A42" s="28"/>
      <c r="B42" s="2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52" ht="14.25" thickTop="1" x14ac:dyDescent="0.15">
      <c r="A43" s="63" t="s">
        <v>28</v>
      </c>
      <c r="B43" s="63"/>
      <c r="C43" s="64"/>
      <c r="D43" s="64"/>
      <c r="E43" s="64"/>
      <c r="F43" s="64"/>
      <c r="G43" s="64"/>
      <c r="H43" s="64"/>
      <c r="I43" s="47"/>
      <c r="J43" s="65" t="s">
        <v>72</v>
      </c>
      <c r="K43" s="66"/>
      <c r="L43" s="67"/>
      <c r="M43" s="42"/>
      <c r="N43" s="63" t="s">
        <v>45</v>
      </c>
      <c r="O43" s="63"/>
      <c r="P43" s="71">
        <f>IF(J43="介護者",5,1)</f>
        <v>1</v>
      </c>
      <c r="Q43" s="71"/>
      <c r="R43" s="63" t="str">
        <f>IF(J43="介護者","mSv/行為","mSv/年")</f>
        <v>mSv/年</v>
      </c>
      <c r="S43" s="63"/>
      <c r="T43" s="72"/>
      <c r="U43" s="74" t="str">
        <f>IF(P44&gt;P43,"超過","")</f>
        <v/>
      </c>
      <c r="V43" s="75"/>
      <c r="W43" s="44"/>
      <c r="X43" s="44"/>
    </row>
    <row r="44" spans="1:52" ht="14.25" thickBot="1" x14ac:dyDescent="0.2">
      <c r="A44" s="63" t="s">
        <v>29</v>
      </c>
      <c r="B44" s="63"/>
      <c r="C44" s="64"/>
      <c r="D44" s="64"/>
      <c r="E44" s="64"/>
      <c r="F44" s="64"/>
      <c r="G44" s="64"/>
      <c r="H44" s="64"/>
      <c r="I44" s="47"/>
      <c r="J44" s="68"/>
      <c r="K44" s="69"/>
      <c r="L44" s="70"/>
      <c r="M44" s="42"/>
      <c r="N44" s="63" t="s">
        <v>44</v>
      </c>
      <c r="O44" s="63"/>
      <c r="P44" s="71">
        <f>_xlfn.AGGREGATE(9,6,AZ46:AZ51)</f>
        <v>0.82884462356319499</v>
      </c>
      <c r="Q44" s="71"/>
      <c r="R44" s="63" t="s">
        <v>43</v>
      </c>
      <c r="S44" s="63"/>
      <c r="T44" s="73"/>
      <c r="U44" s="76"/>
      <c r="V44" s="77"/>
      <c r="W44" s="44"/>
      <c r="X44" s="44"/>
      <c r="Y44" t="s">
        <v>75</v>
      </c>
    </row>
    <row r="45" spans="1:52" ht="15" thickTop="1" thickBot="1" x14ac:dyDescent="0.2">
      <c r="A45" s="57" t="s">
        <v>30</v>
      </c>
      <c r="B45" s="58"/>
      <c r="C45" s="45"/>
      <c r="D45" s="45"/>
      <c r="E45" s="45"/>
      <c r="F45" s="45"/>
      <c r="G45" s="46"/>
      <c r="H45" s="78" t="s">
        <v>77</v>
      </c>
      <c r="I45" s="79"/>
      <c r="J45" s="80"/>
      <c r="K45" s="22" t="s">
        <v>33</v>
      </c>
      <c r="L45" s="22"/>
      <c r="M45" s="22" t="s">
        <v>0</v>
      </c>
      <c r="N45" s="46"/>
      <c r="O45" s="46" t="s">
        <v>38</v>
      </c>
      <c r="P45" s="46"/>
      <c r="Q45" s="57" t="s">
        <v>40</v>
      </c>
      <c r="R45" s="57"/>
      <c r="S45" s="46"/>
      <c r="T45" s="59" t="s">
        <v>42</v>
      </c>
      <c r="U45" s="60"/>
      <c r="V45" s="61"/>
      <c r="W45" s="62"/>
      <c r="X45" s="1"/>
    </row>
    <row r="46" spans="1:52" ht="15" thickTop="1" thickBot="1" x14ac:dyDescent="0.2">
      <c r="A46" s="12" t="s">
        <v>70</v>
      </c>
      <c r="B46" s="54" t="s">
        <v>73</v>
      </c>
      <c r="C46" s="55"/>
      <c r="D46" s="55"/>
      <c r="E46" s="55"/>
      <c r="F46" s="55"/>
      <c r="G46" s="2"/>
      <c r="H46" s="56">
        <v>1</v>
      </c>
      <c r="I46" s="56"/>
      <c r="J46" s="2" t="s">
        <v>55</v>
      </c>
      <c r="K46" s="29">
        <v>0.1</v>
      </c>
      <c r="L46" s="2" t="s">
        <v>56</v>
      </c>
      <c r="M46" s="29">
        <v>0.16700000000000001</v>
      </c>
      <c r="N46" s="2" t="s">
        <v>57</v>
      </c>
      <c r="O46" s="29">
        <v>7</v>
      </c>
      <c r="P46" s="2" t="s">
        <v>58</v>
      </c>
      <c r="Q46" s="52">
        <v>213</v>
      </c>
      <c r="R46" s="53"/>
      <c r="S46" s="2" t="s">
        <v>59</v>
      </c>
      <c r="T46" s="91">
        <f t="shared" ref="T46:T50" si="5">IF(A46="✔",IF((IF((H46+Q46-1)&gt;$T$62,($S$7*((0.5^((H46-1)/$U$3)))-$S$7*(0.5^(($T$62)/$U$3)))*$U$4*$U$3*24*(1/LN(2))*0.001*(M46/24)*(O46/7)/((K46)^2)*$U$8,
(0.5^((H46-1)/$U$3)-0.5^((H46+Q46-1)/$U$3))*$S$7*$U$4*$U$3*24*(1/LN(2))*0.001*(M46/24)*(O46/7)/((K46)^2)*$U$8+(0.5^((H46+Q46-1)/$U$3)-0.5^(($T$62)/$U$3))*$S$7*$U$4*$U$3*24*(1/LN(2))*0.001*(M46/24)*(O46/7)/((K46)^2)))&gt;$P$54,(IF((H46+Q46-1)&gt;$T$62,($S$7*((0.5^((H46-1)/$U$3)))-$S$7*(0.5^(($T$62)/$U$3)))*$U$4*$U$3*24*(1/LN(2))*0.001*(M46/24)*(O46/7)/((K46)^2)*$U$8,(0.5^((H46-1)/$U$3)-0.5^((H46+Q46-1)/$U$3))*$S$7*$U$4*$U$3*24*(1/LN(2))*0.001*(M46/24)*(O46/7)/((K46)^2)*$U$8+(0.5^((H46+Q46-1)/$U$3)-0.5^(($T$62)/$U$3))*$S$7*$U$4*$U$3*24*(1/LN(2))*0.001*(M46/24)*(O46/7)/((K46)^2)))*-1,(IF((H46+Q46-1)&gt;$T$62,($S$7*((0.5^((H46-1)/$U$3)))-$S$7*(0.5^(($T$62)/$U$3)))*$U$4*$U$3*24*(1/LN(2))*0.001*(M46/24)*(O46/7)/((K46)^2)*$U$8,(0.5^((H46-1)/$U$3)-0.5^((H46+Q46-1)/$U$3))*$S$7*$U$4*$U$3*24*(1/LN(2))*0.001*(M46/24)*(O46/7)/((K46)^2)*$U$8+(0.5^((H46+Q46-1)/$U$3)-0.5^(($T$62)/$U$3))*$S$7*$U$4*$U$3*24*(1/LN(2))*0.001*(M46/24)*(O46/7)/((K46)^2)))),"")</f>
        <v>0.34496957294181196</v>
      </c>
      <c r="U46" s="92" t="str">
        <f t="shared" ref="U46" si="6">IF(B46="✔",IF((IF((I46+R46-1)&gt;$T$62,($S$7*((0.5^((I46-1)/$U$3)))-$S$7*(0.5^(($T$62)/$U$3)))*$U$4*$U$3*24*(1/LN(2))*0.001*(N46/24)*(P46/7)/((L46)^2)*$U$8,
(0.5^((I46-1)/$U$3)-0.5^((I46+R46-1)/$U$3))*$S$7*$U$4*$U$3*24*(1/LN(2))*0.001*(N46/24)*(P46/7)/((L46)^2)*$U$8+(0.5^((I46+R46-1)/$U$3)-0.5^(($T$62)/$U$3))*$S$7*$U$4*$U$3*24*(1/LN(2))*0.001*(N46/24)*(P46/7)/((L46)^2)))&gt;$P$54,(IF((I46+R46-1)&gt;$T$62,($S$7*((0.5^((I46-1)/$U$3)))-$S$7*(0.5^(($T$62)/$U$3)))*$U$4*$U$3*24*(1/LN(2))*0.001*(N46/24)*(P46/7)/((L46)^2)*$U$8,(0.5^((I46-1)/$U$3)-0.5^((I46+R46-1)/$U$3))*$S$7*$U$4*$U$3*24*(1/LN(2))*0.001*(N46/24)*(P46/7)/((L46)^2)*$U$8+(0.5^((I46+R46-1)/$U$3)-0.5^(($T$62)/$U$3))*$S$7*$U$4*$U$3*24*(1/LN(2))*0.001*(N46/24)*(P46/7)/((L46)^2)))*-1,(IF((I46+R46-1)&gt;$T$62,($S$7*((0.5^((I46-1)/$U$3)))-$S$7*(0.5^(($T$62)/$U$3)))*$U$4*$U$3*24*(1/LN(2))*0.001*(N46/24)*(P46/7)/((L46)^2)*$U$8,(0.5^((I46-1)/$U$3)-0.5^((I46+R46-1)/$U$3))*$S$7*$U$4*$U$3*24*(1/LN(2))*0.001*(N46/24)*(P46/7)/((L46)^2)*$U$8+(0.5^((I46+R46-1)/$U$3)-0.5^(($T$62)/$U$3))*$S$7*$U$4*$U$3*24*(1/LN(2))*0.001*(N46/24)*(P46/7)/((L46)^2)))),"")</f>
        <v/>
      </c>
      <c r="V46" s="93" t="str">
        <f t="shared" ref="V46" si="7">IF(C46="✔",IF((IF((J46+S46-1)&gt;$T$62,($S$7*((0.5^((J46-1)/$U$3)))-$S$7*(0.5^(($T$62)/$U$3)))*$U$4*$U$3*24*(1/LN(2))*0.001*(O46/24)*(Q46/7)/((M46)^2)*$U$8,
(0.5^((J46-1)/$U$3)-0.5^((J46+S46-1)/$U$3))*$S$7*$U$4*$U$3*24*(1/LN(2))*0.001*(O46/24)*(Q46/7)/((M46)^2)*$U$8+(0.5^((J46+S46-1)/$U$3)-0.5^(($T$62)/$U$3))*$S$7*$U$4*$U$3*24*(1/LN(2))*0.001*(O46/24)*(Q46/7)/((M46)^2)))&gt;$P$54,(IF((J46+S46-1)&gt;$T$62,($S$7*((0.5^((J46-1)/$U$3)))-$S$7*(0.5^(($T$62)/$U$3)))*$U$4*$U$3*24*(1/LN(2))*0.001*(O46/24)*(Q46/7)/((M46)^2)*$U$8,(0.5^((J46-1)/$U$3)-0.5^((J46+S46-1)/$U$3))*$S$7*$U$4*$U$3*24*(1/LN(2))*0.001*(O46/24)*(Q46/7)/((M46)^2)*$U$8+(0.5^((J46+S46-1)/$U$3)-0.5^(($T$62)/$U$3))*$S$7*$U$4*$U$3*24*(1/LN(2))*0.001*(O46/24)*(Q46/7)/((M46)^2)))*-1,(IF((J46+S46-1)&gt;$T$62,($S$7*((0.5^((J46-1)/$U$3)))-$S$7*(0.5^(($T$62)/$U$3)))*$U$4*$U$3*24*(1/LN(2))*0.001*(O46/24)*(Q46/7)/((M46)^2)*$U$8,(0.5^((J46-1)/$U$3)-0.5^((J46+S46-1)/$U$3))*$S$7*$U$4*$U$3*24*(1/LN(2))*0.001*(O46/24)*(Q46/7)/((M46)^2)*$U$8+(0.5^((J46+S46-1)/$U$3)-0.5^(($T$62)/$U$3))*$S$7*$U$4*$U$3*24*(1/LN(2))*0.001*(O46/24)*(Q46/7)/((M46)^2)))),"")</f>
        <v/>
      </c>
      <c r="W46" s="41" t="s">
        <v>76</v>
      </c>
      <c r="X46" s="41"/>
      <c r="AZ46" s="48">
        <f>ABS(T46)</f>
        <v>0.34496957294181196</v>
      </c>
    </row>
    <row r="47" spans="1:52" ht="15" thickTop="1" thickBot="1" x14ac:dyDescent="0.2">
      <c r="A47" s="12" t="s">
        <v>70</v>
      </c>
      <c r="B47" s="49" t="s">
        <v>74</v>
      </c>
      <c r="C47" s="50"/>
      <c r="D47" s="50"/>
      <c r="E47" s="50"/>
      <c r="F47" s="50"/>
      <c r="G47" s="1"/>
      <c r="H47" s="51">
        <v>1</v>
      </c>
      <c r="I47" s="51"/>
      <c r="J47" s="1" t="s">
        <v>55</v>
      </c>
      <c r="K47" s="23">
        <v>1</v>
      </c>
      <c r="L47" s="1" t="s">
        <v>56</v>
      </c>
      <c r="M47" s="23">
        <v>6</v>
      </c>
      <c r="N47" s="1" t="s">
        <v>57</v>
      </c>
      <c r="O47" s="29">
        <v>7</v>
      </c>
      <c r="P47" s="1" t="s">
        <v>58</v>
      </c>
      <c r="Q47" s="52">
        <v>0</v>
      </c>
      <c r="R47" s="53"/>
      <c r="S47" s="1" t="s">
        <v>59</v>
      </c>
      <c r="T47" s="91">
        <f t="shared" si="5"/>
        <v>0.48387505062138303</v>
      </c>
      <c r="U47" s="92"/>
      <c r="V47" s="93"/>
      <c r="W47" s="81" t="s">
        <v>76</v>
      </c>
      <c r="X47" s="81"/>
      <c r="AZ47" s="48">
        <f t="shared" ref="AZ47:AZ51" si="8">ABS(T47)</f>
        <v>0.48387505062138303</v>
      </c>
    </row>
    <row r="48" spans="1:52" ht="15" thickTop="1" thickBot="1" x14ac:dyDescent="0.2">
      <c r="A48" s="12" t="s">
        <v>46</v>
      </c>
      <c r="B48" s="49"/>
      <c r="C48" s="50"/>
      <c r="D48" s="50"/>
      <c r="E48" s="50"/>
      <c r="F48" s="50"/>
      <c r="G48" s="1"/>
      <c r="H48" s="51"/>
      <c r="I48" s="51"/>
      <c r="J48" s="1" t="s">
        <v>55</v>
      </c>
      <c r="K48" s="23"/>
      <c r="L48" s="1" t="s">
        <v>56</v>
      </c>
      <c r="M48" s="23"/>
      <c r="N48" s="1" t="s">
        <v>57</v>
      </c>
      <c r="O48" s="29"/>
      <c r="P48" s="1" t="s">
        <v>58</v>
      </c>
      <c r="Q48" s="52"/>
      <c r="R48" s="53"/>
      <c r="S48" s="1" t="s">
        <v>59</v>
      </c>
      <c r="T48" s="91" t="str">
        <f t="shared" si="5"/>
        <v/>
      </c>
      <c r="U48" s="92"/>
      <c r="V48" s="93"/>
      <c r="W48" s="81" t="s">
        <v>76</v>
      </c>
      <c r="X48" s="81"/>
      <c r="AZ48" s="48" t="e">
        <f t="shared" si="8"/>
        <v>#VALUE!</v>
      </c>
    </row>
    <row r="49" spans="1:52" ht="15" thickTop="1" thickBot="1" x14ac:dyDescent="0.2">
      <c r="A49" s="12" t="s">
        <v>46</v>
      </c>
      <c r="B49" s="49"/>
      <c r="C49" s="50"/>
      <c r="D49" s="50"/>
      <c r="E49" s="50"/>
      <c r="F49" s="50"/>
      <c r="G49" s="1"/>
      <c r="H49" s="51"/>
      <c r="I49" s="51"/>
      <c r="J49" s="1" t="s">
        <v>55</v>
      </c>
      <c r="K49" s="23"/>
      <c r="L49" s="1" t="s">
        <v>56</v>
      </c>
      <c r="M49" s="23"/>
      <c r="N49" s="1" t="s">
        <v>57</v>
      </c>
      <c r="O49" s="29"/>
      <c r="P49" s="1" t="s">
        <v>58</v>
      </c>
      <c r="Q49" s="52"/>
      <c r="R49" s="53"/>
      <c r="S49" s="1" t="s">
        <v>59</v>
      </c>
      <c r="T49" s="91" t="str">
        <f t="shared" si="5"/>
        <v/>
      </c>
      <c r="U49" s="92"/>
      <c r="V49" s="93"/>
      <c r="W49" s="81" t="s">
        <v>76</v>
      </c>
      <c r="X49" s="81"/>
      <c r="AZ49" s="48" t="e">
        <f t="shared" si="8"/>
        <v>#VALUE!</v>
      </c>
    </row>
    <row r="50" spans="1:52" ht="15" thickTop="1" thickBot="1" x14ac:dyDescent="0.2">
      <c r="A50" s="12" t="s">
        <v>46</v>
      </c>
      <c r="B50" s="49"/>
      <c r="C50" s="50"/>
      <c r="D50" s="50"/>
      <c r="E50" s="50"/>
      <c r="F50" s="50"/>
      <c r="G50" s="1"/>
      <c r="H50" s="51"/>
      <c r="I50" s="51"/>
      <c r="J50" s="1" t="s">
        <v>55</v>
      </c>
      <c r="K50" s="23"/>
      <c r="L50" s="1" t="s">
        <v>56</v>
      </c>
      <c r="M50" s="23"/>
      <c r="N50" s="1" t="s">
        <v>57</v>
      </c>
      <c r="O50" s="29"/>
      <c r="P50" s="1" t="s">
        <v>58</v>
      </c>
      <c r="Q50" s="52"/>
      <c r="R50" s="53"/>
      <c r="S50" s="1" t="s">
        <v>59</v>
      </c>
      <c r="T50" s="91" t="str">
        <f t="shared" si="5"/>
        <v/>
      </c>
      <c r="U50" s="92"/>
      <c r="V50" s="93"/>
      <c r="W50" s="81" t="s">
        <v>76</v>
      </c>
      <c r="X50" s="81"/>
      <c r="AZ50" s="48" t="e">
        <f t="shared" si="8"/>
        <v>#VALUE!</v>
      </c>
    </row>
    <row r="51" spans="1:52" ht="15" thickTop="1" thickBot="1" x14ac:dyDescent="0.2">
      <c r="A51" s="12" t="s">
        <v>46</v>
      </c>
      <c r="B51" s="49"/>
      <c r="C51" s="50"/>
      <c r="D51" s="50"/>
      <c r="E51" s="50"/>
      <c r="F51" s="50"/>
      <c r="G51" s="1"/>
      <c r="H51" s="51"/>
      <c r="I51" s="51"/>
      <c r="J51" s="1" t="s">
        <v>55</v>
      </c>
      <c r="K51" s="23"/>
      <c r="L51" s="1" t="s">
        <v>56</v>
      </c>
      <c r="M51" s="23"/>
      <c r="N51" s="1" t="s">
        <v>57</v>
      </c>
      <c r="O51" s="29"/>
      <c r="P51" s="1" t="s">
        <v>58</v>
      </c>
      <c r="Q51" s="52"/>
      <c r="R51" s="53"/>
      <c r="S51" s="1" t="s">
        <v>59</v>
      </c>
      <c r="T51" s="91" t="str">
        <f t="shared" ref="T51" si="9">IF(A51="✔",IF((IF((H51+Q51-1)&gt;$T$62,($S$7*((0.5^((H51-1)/$U$3)))-$S$7*(0.5^(($T$62)/$U$3)))*$U$4*$U$3*24*(1/LN(2))*0.001*(M51/24)*(O51/7)/((K51)^2)*$U$8,
(0.5^((H51-1)/$U$3)-0.5^((H51+Q51-1)/$U$3))*$S$7*$U$4*$U$3*24*(1/LN(2))*0.001*(M51/24)*(O51/7)/((K51)^2)*$U$8+(0.5^((H51+Q51-1)/$U$3)-0.5^(($T$62)/$U$3))*$S$7*$U$4*$U$3*24*(1/LN(2))*0.001*(M51/24)*(O51/7)/((K51)^2)))&gt;$P$54,(IF((H51+Q51-1)&gt;$T$62,($S$7*((0.5^((H51-1)/$U$3)))-$S$7*(0.5^(($T$62)/$U$3)))*$U$4*$U$3*24*(1/LN(2))*0.001*(M51/24)*(O51/7)/((K51)^2)*$U$8,(0.5^((H51-1)/$U$3)-0.5^((H51+Q51-1)/$U$3))*$S$7*$U$4*$U$3*24*(1/LN(2))*0.001*(M51/24)*(O51/7)/((K51)^2)*$U$8+(0.5^((H51+Q51-1)/$U$3)-0.5^(($T$62)/$U$3))*$S$7*$U$4*$U$3*24*(1/LN(2))*0.001*(M51/24)*(O51/7)/((K51)^2)))*-1,(IF((H51+Q51-1)&gt;$T$62,($S$7*((0.5^((H51-1)/$U$3)))-$S$7*(0.5^(($T$62)/$U$3)))*$U$4*$U$3*24*(1/LN(2))*0.001*(M51/24)*(O51/7)/((K51)^2)*$U$8,(0.5^((H51-1)/$U$3)-0.5^((H51+Q51-1)/$U$3))*$S$7*$U$4*$U$3*24*(1/LN(2))*0.001*(M51/24)*(O51/7)/((K51)^2)*$U$8+(0.5^((H51+Q51-1)/$U$3)-0.5^(($T$62)/$U$3))*$S$7*$U$4*$U$3*24*(1/LN(2))*0.001*(M51/24)*(O51/7)/((K51)^2)))),"")</f>
        <v/>
      </c>
      <c r="U51" s="92" t="str">
        <f t="shared" ref="U51" si="10">IF(B51="✔",IF((IF((I51+R51-1)&gt;$T$62,($S$7*((0.5^((I51-1)/$U$3)))-$S$7*(0.5^(($T$62)/$U$3)))*$U$4*$U$3*24*(1/LN(2))*0.001*(N51/24)*(P51/7)/((L51)^2)*$U$8,
(0.5^((I51-1)/$U$3)-0.5^((I51+R51-1)/$U$3))*$S$7*$U$4*$U$3*24*(1/LN(2))*0.001*(N51/24)*(P51/7)/((L51)^2)*$U$8+(0.5^((I51+R51-1)/$U$3)-0.5^(($T$62)/$U$3))*$S$7*$U$4*$U$3*24*(1/LN(2))*0.001*(N51/24)*(P51/7)/((L51)^2)))&gt;$P$54,(IF((I51+R51-1)&gt;$T$62,($S$7*((0.5^((I51-1)/$U$3)))-$S$7*(0.5^(($T$62)/$U$3)))*$U$4*$U$3*24*(1/LN(2))*0.001*(N51/24)*(P51/7)/((L51)^2)*$U$8,(0.5^((I51-1)/$U$3)-0.5^((I51+R51-1)/$U$3))*$S$7*$U$4*$U$3*24*(1/LN(2))*0.001*(N51/24)*(P51/7)/((L51)^2)*$U$8+(0.5^((I51+R51-1)/$U$3)-0.5^(($T$62)/$U$3))*$S$7*$U$4*$U$3*24*(1/LN(2))*0.001*(N51/24)*(P51/7)/((L51)^2)))*-1,(IF((I51+R51-1)&gt;$T$62,($S$7*((0.5^((I51-1)/$U$3)))-$S$7*(0.5^(($T$62)/$U$3)))*$U$4*$U$3*24*(1/LN(2))*0.001*(N51/24)*(P51/7)/((L51)^2)*$U$8,(0.5^((I51-1)/$U$3)-0.5^((I51+R51-1)/$U$3))*$S$7*$U$4*$U$3*24*(1/LN(2))*0.001*(N51/24)*(P51/7)/((L51)^2)*$U$8+(0.5^((I51+R51-1)/$U$3)-0.5^(($T$62)/$U$3))*$S$7*$U$4*$U$3*24*(1/LN(2))*0.001*(N51/24)*(P51/7)/((L51)^2)))),"")</f>
        <v/>
      </c>
      <c r="V51" s="93" t="str">
        <f t="shared" ref="V51" si="11">IF(C51="✔",IF((IF((J51+S51-1)&gt;$T$62,($S$7*((0.5^((J51-1)/$U$3)))-$S$7*(0.5^(($T$62)/$U$3)))*$U$4*$U$3*24*(1/LN(2))*0.001*(O51/24)*(Q51/7)/((M51)^2)*$U$8,
(0.5^((J51-1)/$U$3)-0.5^((J51+S51-1)/$U$3))*$S$7*$U$4*$U$3*24*(1/LN(2))*0.001*(O51/24)*(Q51/7)/((M51)^2)*$U$8+(0.5^((J51+S51-1)/$U$3)-0.5^(($T$62)/$U$3))*$S$7*$U$4*$U$3*24*(1/LN(2))*0.001*(O51/24)*(Q51/7)/((M51)^2)))&gt;$P$54,(IF((J51+S51-1)&gt;$T$62,($S$7*((0.5^((J51-1)/$U$3)))-$S$7*(0.5^(($T$62)/$U$3)))*$U$4*$U$3*24*(1/LN(2))*0.001*(O51/24)*(Q51/7)/((M51)^2)*$U$8,(0.5^((J51-1)/$U$3)-0.5^((J51+S51-1)/$U$3))*$S$7*$U$4*$U$3*24*(1/LN(2))*0.001*(O51/24)*(Q51/7)/((M51)^2)*$U$8+(0.5^((J51+S51-1)/$U$3)-0.5^(($T$62)/$U$3))*$S$7*$U$4*$U$3*24*(1/LN(2))*0.001*(O51/24)*(Q51/7)/((M51)^2)))*-1,(IF((J51+S51-1)&gt;$T$62,($S$7*((0.5^((J51-1)/$U$3)))-$S$7*(0.5^(($T$62)/$U$3)))*$U$4*$U$3*24*(1/LN(2))*0.001*(O51/24)*(Q51/7)/((M51)^2)*$U$8,(0.5^((J51-1)/$U$3)-0.5^((J51+S51-1)/$U$3))*$S$7*$U$4*$U$3*24*(1/LN(2))*0.001*(O51/24)*(Q51/7)/((M51)^2)*$U$8+(0.5^((J51+S51-1)/$U$3)-0.5^(($T$62)/$U$3))*$S$7*$U$4*$U$3*24*(1/LN(2))*0.001*(O51/24)*(Q51/7)/((M51)^2)))),"")</f>
        <v/>
      </c>
      <c r="W51" s="81" t="s">
        <v>76</v>
      </c>
      <c r="X51" s="81"/>
      <c r="AZ51" s="48" t="e">
        <f t="shared" si="8"/>
        <v>#VALUE!</v>
      </c>
    </row>
    <row r="52" spans="1:52" ht="14.25" thickTop="1" x14ac:dyDescent="0.15">
      <c r="A52" s="31"/>
      <c r="B52" s="32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24"/>
      <c r="Q52" s="43"/>
      <c r="R52" s="18"/>
      <c r="S52" s="26" t="s">
        <v>61</v>
      </c>
      <c r="T52" s="35">
        <v>365.25</v>
      </c>
      <c r="U52" s="83" t="s">
        <v>60</v>
      </c>
      <c r="V52" s="84"/>
      <c r="W52" s="18"/>
      <c r="X52" s="1"/>
    </row>
    <row r="53" spans="1:52" ht="14.25" thickBot="1" x14ac:dyDescent="0.2">
      <c r="A53" s="2"/>
      <c r="B53" s="2"/>
      <c r="C53" s="2"/>
      <c r="D53" s="2"/>
      <c r="E53" s="2"/>
      <c r="F53" s="2"/>
      <c r="G53" s="2"/>
      <c r="H53" s="2"/>
      <c r="I53" s="2"/>
      <c r="J53" s="30"/>
      <c r="K53" s="30"/>
      <c r="L53" s="30"/>
      <c r="M53" s="30"/>
      <c r="N53" s="2"/>
      <c r="O53" s="2"/>
      <c r="P53" s="2"/>
      <c r="Q53" s="2"/>
      <c r="R53" s="2"/>
      <c r="S53" s="2"/>
      <c r="T53" s="30"/>
      <c r="U53" s="30"/>
      <c r="V53" s="30"/>
      <c r="W53" s="30"/>
      <c r="X53" s="18"/>
    </row>
    <row r="54" spans="1:52" ht="15" thickTop="1" thickBot="1" x14ac:dyDescent="0.2">
      <c r="A54" s="9"/>
      <c r="B54" s="9"/>
      <c r="C54" s="9"/>
      <c r="D54" s="9"/>
      <c r="E54" s="9"/>
      <c r="F54" s="9"/>
      <c r="G54" s="9"/>
      <c r="H54" s="9"/>
      <c r="I54" s="20"/>
      <c r="J54" s="117" t="s">
        <v>51</v>
      </c>
      <c r="K54" s="118"/>
      <c r="L54" s="119"/>
      <c r="M54" s="21"/>
      <c r="N54" s="99" t="s">
        <v>45</v>
      </c>
      <c r="O54" s="63"/>
      <c r="P54" s="115">
        <v>1</v>
      </c>
      <c r="Q54" s="116"/>
      <c r="R54" s="114" t="s">
        <v>50</v>
      </c>
      <c r="S54" s="114"/>
      <c r="T54" s="85" t="s">
        <v>65</v>
      </c>
      <c r="U54" s="86"/>
      <c r="V54" s="87"/>
      <c r="W54" s="1"/>
      <c r="X54" s="33"/>
    </row>
    <row r="55" spans="1:52" ht="15" thickTop="1" thickBot="1" x14ac:dyDescent="0.2">
      <c r="A55" s="57" t="s">
        <v>30</v>
      </c>
      <c r="B55" s="58"/>
      <c r="C55" s="16"/>
      <c r="D55" s="16"/>
      <c r="E55" s="16"/>
      <c r="F55" s="16"/>
      <c r="G55" s="19"/>
      <c r="H55" s="57" t="s">
        <v>31</v>
      </c>
      <c r="I55" s="57"/>
      <c r="J55" s="22"/>
      <c r="K55" s="22" t="s">
        <v>33</v>
      </c>
      <c r="L55" s="22"/>
      <c r="M55" s="22" t="s">
        <v>0</v>
      </c>
      <c r="N55" s="19"/>
      <c r="O55" s="19" t="s">
        <v>38</v>
      </c>
      <c r="P55" s="19"/>
      <c r="Q55" s="57" t="s">
        <v>40</v>
      </c>
      <c r="R55" s="57"/>
      <c r="S55" s="19"/>
      <c r="T55" s="59" t="s">
        <v>64</v>
      </c>
      <c r="U55" s="60"/>
      <c r="V55" s="61"/>
      <c r="W55" s="62"/>
    </row>
    <row r="56" spans="1:52" ht="15" thickTop="1" thickBot="1" x14ac:dyDescent="0.2">
      <c r="A56" s="12" t="s">
        <v>46</v>
      </c>
      <c r="B56" s="54" t="s">
        <v>52</v>
      </c>
      <c r="C56" s="55"/>
      <c r="D56" s="55"/>
      <c r="E56" s="55"/>
      <c r="F56" s="55"/>
      <c r="G56" s="2"/>
      <c r="H56" s="56">
        <v>1</v>
      </c>
      <c r="I56" s="56"/>
      <c r="J56" s="2" t="s">
        <v>55</v>
      </c>
      <c r="K56" s="29"/>
      <c r="L56" s="2" t="s">
        <v>56</v>
      </c>
      <c r="M56" s="29"/>
      <c r="N56" s="2" t="s">
        <v>57</v>
      </c>
      <c r="O56" s="29"/>
      <c r="P56" s="2" t="s">
        <v>58</v>
      </c>
      <c r="Q56" s="52"/>
      <c r="R56" s="53"/>
      <c r="S56" s="2" t="s">
        <v>59</v>
      </c>
      <c r="T56" s="34" t="str">
        <f t="shared" ref="T56:T59" si="12">IF(A56="✔",IF((IF((H56+Q56-1)&gt;$T$62,($S$7*((0.5^((H56-1)/$U$3)))-$S$7*(0.5^(($T$62)/$U$3)))*$U$4*$U$3*24*(1/LN(2))*0.001*(M56/24)*(O56/7)/((K56)^2)*$U$8,
(0.5^((H56-1)/$U$3)-0.5^((H56+Q56-1)/$U$3))*$S$7*$U$4*$U$3*24*(1/LN(2))*0.001*(M56/24)*(O56/7)/((K56)^2)*$U$8+(0.5^((H56+Q56-1)/$U$3)-0.5^(($T$62)/$U$3))*$S$7*$U$4*$U$3*24*(1/LN(2))*0.001*(M56/24)*(O56/7)/((K56)^2)))&gt;$P$54,(IF((H56+Q56-1)&gt;$T$62,($S$7*((0.5^((H56-1)/$U$3)))-$S$7*(0.5^(($T$62)/$U$3)))*$U$4*$U$3*24*(1/LN(2))*0.001*(M56/24)*(O56/7)/((K56)^2)*$U$8,(0.5^((H56-1)/$U$3)-0.5^((H56+Q56-1)/$U$3))*$S$7*$U$4*$U$3*24*(1/LN(2))*0.001*(M56/24)*(O56/7)/((K56)^2)*$U$8+(0.5^((H56+Q56-1)/$U$3)-0.5^(($T$62)/$U$3))*$S$7*$U$4*$U$3*24*(1/LN(2))*0.001*(M56/24)*(O56/7)/((K56)^2)))*-1,(IF((H56+Q56-1)&gt;$T$62,($S$7*((0.5^((H56-1)/$U$3)))-$S$7*(0.5^(($T$62)/$U$3)))*$U$4*$U$3*24*(1/LN(2))*0.001*(M56/24)*(O56/7)/((K56)^2)*$U$8,(0.5^((H56-1)/$U$3)-0.5^((H56+Q56-1)/$U$3))*$S$7*$U$4*$U$3*24*(1/LN(2))*0.001*(M56/24)*(O56/7)/((K56)^2)*$U$8+(0.5^((H56+Q56-1)/$U$3)-0.5^(($T$62)/$U$3))*$S$7*$U$4*$U$3*24*(1/LN(2))*0.001*(M56/24)*(O56/7)/((K56)^2)))),"")</f>
        <v/>
      </c>
      <c r="U56" s="81" t="s">
        <v>67</v>
      </c>
      <c r="V56" s="81"/>
      <c r="W56" s="2"/>
    </row>
    <row r="57" spans="1:52" ht="15" thickTop="1" thickBot="1" x14ac:dyDescent="0.2">
      <c r="A57" s="12" t="s">
        <v>46</v>
      </c>
      <c r="B57" s="49" t="s">
        <v>53</v>
      </c>
      <c r="C57" s="50"/>
      <c r="D57" s="50"/>
      <c r="E57" s="50"/>
      <c r="F57" s="50"/>
      <c r="G57" s="1"/>
      <c r="H57" s="51">
        <v>1</v>
      </c>
      <c r="I57" s="51"/>
      <c r="J57" s="1" t="s">
        <v>55</v>
      </c>
      <c r="K57" s="23"/>
      <c r="L57" s="1" t="s">
        <v>56</v>
      </c>
      <c r="M57" s="23"/>
      <c r="N57" s="1" t="s">
        <v>57</v>
      </c>
      <c r="O57" s="29"/>
      <c r="P57" s="1" t="s">
        <v>58</v>
      </c>
      <c r="Q57" s="52"/>
      <c r="R57" s="53"/>
      <c r="S57" s="1" t="s">
        <v>59</v>
      </c>
      <c r="T57" s="34" t="str">
        <f t="shared" si="12"/>
        <v/>
      </c>
      <c r="U57" s="82" t="s">
        <v>66</v>
      </c>
      <c r="V57" s="82"/>
      <c r="W57" s="1"/>
    </row>
    <row r="58" spans="1:52" ht="15" thickTop="1" thickBot="1" x14ac:dyDescent="0.2">
      <c r="A58" s="12" t="s">
        <v>46</v>
      </c>
      <c r="B58" s="49" t="s">
        <v>54</v>
      </c>
      <c r="C58" s="50"/>
      <c r="D58" s="50"/>
      <c r="E58" s="50"/>
      <c r="F58" s="50"/>
      <c r="G58" s="1"/>
      <c r="H58" s="51">
        <v>1</v>
      </c>
      <c r="I58" s="51"/>
      <c r="J58" s="1" t="s">
        <v>55</v>
      </c>
      <c r="K58" s="23"/>
      <c r="L58" s="1" t="s">
        <v>56</v>
      </c>
      <c r="M58" s="23"/>
      <c r="N58" s="1" t="s">
        <v>57</v>
      </c>
      <c r="O58" s="29"/>
      <c r="P58" s="1" t="s">
        <v>58</v>
      </c>
      <c r="Q58" s="52"/>
      <c r="R58" s="53"/>
      <c r="S58" s="1" t="s">
        <v>59</v>
      </c>
      <c r="T58" s="34" t="str">
        <f t="shared" si="12"/>
        <v/>
      </c>
      <c r="U58" s="82" t="s">
        <v>66</v>
      </c>
      <c r="V58" s="82"/>
      <c r="W58" s="1"/>
    </row>
    <row r="59" spans="1:52" ht="15" thickTop="1" thickBot="1" x14ac:dyDescent="0.2">
      <c r="A59" s="12" t="s">
        <v>46</v>
      </c>
      <c r="B59" s="49"/>
      <c r="C59" s="50"/>
      <c r="D59" s="50"/>
      <c r="E59" s="50"/>
      <c r="F59" s="50"/>
      <c r="G59" s="1"/>
      <c r="H59" s="51">
        <v>1</v>
      </c>
      <c r="I59" s="51"/>
      <c r="J59" s="1" t="s">
        <v>55</v>
      </c>
      <c r="K59" s="23"/>
      <c r="L59" s="1" t="s">
        <v>56</v>
      </c>
      <c r="M59" s="23"/>
      <c r="N59" s="1" t="s">
        <v>57</v>
      </c>
      <c r="O59" s="29"/>
      <c r="P59" s="1" t="s">
        <v>58</v>
      </c>
      <c r="Q59" s="52"/>
      <c r="R59" s="53"/>
      <c r="S59" s="1" t="s">
        <v>59</v>
      </c>
      <c r="T59" s="34" t="str">
        <f t="shared" si="12"/>
        <v/>
      </c>
      <c r="U59" s="82" t="s">
        <v>66</v>
      </c>
      <c r="V59" s="82"/>
      <c r="W59" s="1"/>
    </row>
    <row r="60" spans="1:52" ht="15" thickTop="1" thickBot="1" x14ac:dyDescent="0.2">
      <c r="A60" s="12" t="s">
        <v>46</v>
      </c>
      <c r="B60" s="49"/>
      <c r="C60" s="50"/>
      <c r="D60" s="50"/>
      <c r="E60" s="50"/>
      <c r="F60" s="50"/>
      <c r="G60" s="1"/>
      <c r="H60" s="51">
        <v>1</v>
      </c>
      <c r="I60" s="51"/>
      <c r="J60" s="1" t="s">
        <v>55</v>
      </c>
      <c r="K60" s="23"/>
      <c r="L60" s="1" t="s">
        <v>56</v>
      </c>
      <c r="M60" s="23"/>
      <c r="N60" s="1" t="s">
        <v>57</v>
      </c>
      <c r="O60" s="29"/>
      <c r="P60" s="1" t="s">
        <v>58</v>
      </c>
      <c r="Q60" s="52"/>
      <c r="R60" s="53"/>
      <c r="S60" s="1" t="s">
        <v>59</v>
      </c>
      <c r="T60" s="34" t="str">
        <f>IF(A60="✔",IF((IF((H60+Q60-1)&gt;$T$62,($S$7*((0.5^((H60-1)/$U$3)))-$S$7*(0.5^(($T$62)/$U$3)))*$U$4*$U$3*24*(1/LN(2))*0.001*(M60/24)*(O60/7)/((K60)^2)*$U$8,
(0.5^((H60-1)/$U$3)-0.5^((H60+Q60-1)/$U$3))*$S$7*$U$4*$U$3*24*(1/LN(2))*0.001*(M60/24)*(O60/7)/((K60)^2)*$U$8+(0.5^((H60+Q60-1)/$U$3)-0.5^(($T$62)/$U$3))*$S$7*$U$4*$U$3*24*(1/LN(2))*0.001*(M60/24)*(O60/7)/((K60)^2)))&gt;$P$54,(IF((H60+Q60-1)&gt;$T$62,($S$7*((0.5^((H60-1)/$U$3)))-$S$7*(0.5^(($T$62)/$U$3)))*$U$4*$U$3*24*(1/LN(2))*0.001*(M60/24)*(O60/7)/((K60)^2)*$U$8,(0.5^((H60-1)/$U$3)-0.5^((H60+Q60-1)/$U$3))*$S$7*$U$4*$U$3*24*(1/LN(2))*0.001*(M60/24)*(O60/7)/((K60)^2)*$U$8+(0.5^((H60+Q60-1)/$U$3)-0.5^(($T$62)/$U$3))*$S$7*$U$4*$U$3*24*(1/LN(2))*0.001*(M60/24)*(O60/7)/((K60)^2)))*-1,(IF((H60+Q60-1)&gt;$T$62,($S$7*((0.5^((H60-1)/$U$3)))-$S$7*(0.5^(($T$62)/$U$3)))*$U$4*$U$3*24*(1/LN(2))*0.001*(M60/24)*(O60/7)/((K60)^2)*$U$8,(0.5^((H60-1)/$U$3)-0.5^((H60+Q60-1)/$U$3))*$S$7*$U$4*$U$3*24*(1/LN(2))*0.001*(M60/24)*(O60/7)/((K60)^2)*$U$8+(0.5^((H60+Q60-1)/$U$3)-0.5^(($T$62)/$U$3))*$S$7*$U$4*$U$3*24*(1/LN(2))*0.001*(M60/24)*(O60/7)/((K60)^2)))),"")</f>
        <v/>
      </c>
      <c r="U60" s="82" t="s">
        <v>66</v>
      </c>
      <c r="V60" s="82"/>
      <c r="W60" s="1"/>
    </row>
    <row r="61" spans="1:52" ht="15" thickTop="1" thickBot="1" x14ac:dyDescent="0.2">
      <c r="A61" s="12" t="s">
        <v>46</v>
      </c>
      <c r="B61" s="49"/>
      <c r="C61" s="50"/>
      <c r="D61" s="50"/>
      <c r="E61" s="50"/>
      <c r="F61" s="50"/>
      <c r="G61" s="1"/>
      <c r="H61" s="51">
        <v>1</v>
      </c>
      <c r="I61" s="51"/>
      <c r="J61" s="1" t="s">
        <v>55</v>
      </c>
      <c r="K61" s="23"/>
      <c r="L61" s="1" t="s">
        <v>56</v>
      </c>
      <c r="M61" s="23"/>
      <c r="N61" s="1" t="s">
        <v>57</v>
      </c>
      <c r="O61" s="29"/>
      <c r="P61" s="1" t="s">
        <v>58</v>
      </c>
      <c r="Q61" s="52"/>
      <c r="R61" s="53"/>
      <c r="S61" s="1" t="s">
        <v>59</v>
      </c>
      <c r="T61" s="34" t="str">
        <f t="shared" ref="T61" si="13">IF(A61="✔",IF((IF((H61+Q61-1)&gt;$T$62,($S$7*((0.5^((H61-1)/$U$3)))-$S$7*(0.5^(($T$62)/$U$3)))*$U$4*$U$3*24*(1/LN(2))*0.001*(M61/24)*(O61/7)/((K61)^2)*$U$8,
(0.5^((H61-1)/$U$3)-0.5^((H61+Q61-1)/$U$3))*$S$7*$U$4*$U$3*24*(1/LN(2))*0.001*(M61/24)*(O61/7)/((K61)^2)*$U$8+(0.5^((H61+Q61-1)/$U$3)-0.5^(($T$62)/$U$3))*$S$7*$U$4*$U$3*24*(1/LN(2))*0.001*(M61/24)*(O61/7)/((K61)^2)))&gt;$P$54,(IF((H61+Q61-1)&gt;$T$62,($S$7*((0.5^((H61-1)/$U$3)))-$S$7*(0.5^(($T$62)/$U$3)))*$U$4*$U$3*24*(1/LN(2))*0.001*(M61/24)*(O61/7)/((K61)^2)*$U$8,(0.5^((H61-1)/$U$3)-0.5^((H61+Q61-1)/$U$3))*$S$7*$U$4*$U$3*24*(1/LN(2))*0.001*(M61/24)*(O61/7)/((K61)^2)*$U$8+(0.5^((H61+Q61-1)/$U$3)-0.5^(($T$62)/$U$3))*$S$7*$U$4*$U$3*24*(1/LN(2))*0.001*(M61/24)*(O61/7)/((K61)^2)))*-1,(IF((H61+Q61-1)&gt;$T$62,($S$7*((0.5^((H61-1)/$U$3)))-$S$7*(0.5^(($T$62)/$U$3)))*$U$4*$U$3*24*(1/LN(2))*0.001*(M61/24)*(O61/7)/((K61)^2)*$U$8,(0.5^((H61-1)/$U$3)-0.5^((H61+Q61-1)/$U$3))*$S$7*$U$4*$U$3*24*(1/LN(2))*0.001*(M61/24)*(O61/7)/((K61)^2)*$U$8+(0.5^((H61+Q61-1)/$U$3)-0.5^(($T$62)/$U$3))*$S$7*$U$4*$U$3*24*(1/LN(2))*0.001*(M61/24)*(O61/7)/((K61)^2)))),"")</f>
        <v/>
      </c>
      <c r="U61" s="82" t="s">
        <v>66</v>
      </c>
      <c r="V61" s="82"/>
      <c r="W61" s="1"/>
    </row>
    <row r="62" spans="1:52" ht="14.25" thickTop="1" x14ac:dyDescent="0.15">
      <c r="A62" s="31"/>
      <c r="B62" s="32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24"/>
      <c r="Q62" s="25"/>
      <c r="R62" s="18"/>
      <c r="S62" s="26" t="s">
        <v>61</v>
      </c>
      <c r="T62" s="35">
        <v>365.25</v>
      </c>
      <c r="U62" s="83" t="s">
        <v>60</v>
      </c>
      <c r="V62" s="84"/>
      <c r="W62" s="18"/>
    </row>
    <row r="63" spans="1:52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</sheetData>
  <mergeCells count="249">
    <mergeCell ref="Q60:R60"/>
    <mergeCell ref="A55:B55"/>
    <mergeCell ref="H55:I55"/>
    <mergeCell ref="Q55:R55"/>
    <mergeCell ref="N54:O54"/>
    <mergeCell ref="R54:S54"/>
    <mergeCell ref="P54:Q54"/>
    <mergeCell ref="J54:L54"/>
    <mergeCell ref="B61:F61"/>
    <mergeCell ref="H56:I56"/>
    <mergeCell ref="H57:I57"/>
    <mergeCell ref="H58:I58"/>
    <mergeCell ref="H59:I59"/>
    <mergeCell ref="H60:I60"/>
    <mergeCell ref="H61:I61"/>
    <mergeCell ref="B56:F56"/>
    <mergeCell ref="B57:F57"/>
    <mergeCell ref="B58:F58"/>
    <mergeCell ref="B59:F59"/>
    <mergeCell ref="B60:F60"/>
    <mergeCell ref="Q61:R61"/>
    <mergeCell ref="Q56:R56"/>
    <mergeCell ref="Q57:R57"/>
    <mergeCell ref="Q58:R58"/>
    <mergeCell ref="Q59:R59"/>
    <mergeCell ref="B41:F41"/>
    <mergeCell ref="H41:I41"/>
    <mergeCell ref="Q41:R41"/>
    <mergeCell ref="D9:E9"/>
    <mergeCell ref="F9:G9"/>
    <mergeCell ref="B39:F39"/>
    <mergeCell ref="H39:I39"/>
    <mergeCell ref="Q39:R39"/>
    <mergeCell ref="B40:F40"/>
    <mergeCell ref="H40:I40"/>
    <mergeCell ref="Q40:R40"/>
    <mergeCell ref="B38:F38"/>
    <mergeCell ref="H38:I38"/>
    <mergeCell ref="Q38:R38"/>
    <mergeCell ref="P36:Q36"/>
    <mergeCell ref="R36:S36"/>
    <mergeCell ref="A37:B37"/>
    <mergeCell ref="H37:I37"/>
    <mergeCell ref="Q37:R37"/>
    <mergeCell ref="B33:F33"/>
    <mergeCell ref="H33:I33"/>
    <mergeCell ref="Q33:R33"/>
    <mergeCell ref="A35:B35"/>
    <mergeCell ref="C35:E35"/>
    <mergeCell ref="F35:H35"/>
    <mergeCell ref="J35:L36"/>
    <mergeCell ref="N35:O35"/>
    <mergeCell ref="P35:Q35"/>
    <mergeCell ref="R35:S35"/>
    <mergeCell ref="A36:B36"/>
    <mergeCell ref="C36:H36"/>
    <mergeCell ref="N36:O36"/>
    <mergeCell ref="B31:F31"/>
    <mergeCell ref="H31:I31"/>
    <mergeCell ref="Q31:R31"/>
    <mergeCell ref="B32:F32"/>
    <mergeCell ref="H32:I32"/>
    <mergeCell ref="Q32:R32"/>
    <mergeCell ref="B30:F30"/>
    <mergeCell ref="H30:I30"/>
    <mergeCell ref="Q30:R30"/>
    <mergeCell ref="A29:B29"/>
    <mergeCell ref="H29:I29"/>
    <mergeCell ref="Q29:R29"/>
    <mergeCell ref="B25:F25"/>
    <mergeCell ref="H25:I25"/>
    <mergeCell ref="Q25:R25"/>
    <mergeCell ref="A27:B27"/>
    <mergeCell ref="C27:E27"/>
    <mergeCell ref="F27:H27"/>
    <mergeCell ref="J27:L28"/>
    <mergeCell ref="N27:O27"/>
    <mergeCell ref="P27:Q27"/>
    <mergeCell ref="R27:S27"/>
    <mergeCell ref="A28:B28"/>
    <mergeCell ref="C28:H28"/>
    <mergeCell ref="N28:O28"/>
    <mergeCell ref="B23:F23"/>
    <mergeCell ref="H23:I23"/>
    <mergeCell ref="Q23:R23"/>
    <mergeCell ref="B24:F24"/>
    <mergeCell ref="H24:I24"/>
    <mergeCell ref="Q24:R24"/>
    <mergeCell ref="A21:B21"/>
    <mergeCell ref="H21:I21"/>
    <mergeCell ref="Q21:R21"/>
    <mergeCell ref="B22:F22"/>
    <mergeCell ref="H22:I22"/>
    <mergeCell ref="Q22:R22"/>
    <mergeCell ref="A20:B20"/>
    <mergeCell ref="C20:H20"/>
    <mergeCell ref="N20:O20"/>
    <mergeCell ref="P20:Q20"/>
    <mergeCell ref="R20:S20"/>
    <mergeCell ref="A19:B19"/>
    <mergeCell ref="C19:E19"/>
    <mergeCell ref="F19:H19"/>
    <mergeCell ref="J19:L20"/>
    <mergeCell ref="N19:O19"/>
    <mergeCell ref="D2:E2"/>
    <mergeCell ref="D8:E8"/>
    <mergeCell ref="H8:I8"/>
    <mergeCell ref="B2:C2"/>
    <mergeCell ref="B3:C3"/>
    <mergeCell ref="B4:C4"/>
    <mergeCell ref="B5:C5"/>
    <mergeCell ref="B6:C6"/>
    <mergeCell ref="B7:C7"/>
    <mergeCell ref="F2:H2"/>
    <mergeCell ref="D3:H3"/>
    <mergeCell ref="D4:H4"/>
    <mergeCell ref="D7:H7"/>
    <mergeCell ref="B8:B9"/>
    <mergeCell ref="B17:F17"/>
    <mergeCell ref="C11:E11"/>
    <mergeCell ref="F11:H11"/>
    <mergeCell ref="C12:H12"/>
    <mergeCell ref="H13:I13"/>
    <mergeCell ref="H14:I14"/>
    <mergeCell ref="H15:I15"/>
    <mergeCell ref="A13:B13"/>
    <mergeCell ref="H16:I16"/>
    <mergeCell ref="H17:I17"/>
    <mergeCell ref="A11:B11"/>
    <mergeCell ref="A12:B12"/>
    <mergeCell ref="B14:F14"/>
    <mergeCell ref="B15:F15"/>
    <mergeCell ref="B16:F16"/>
    <mergeCell ref="O2:W2"/>
    <mergeCell ref="J11:L12"/>
    <mergeCell ref="O3:S3"/>
    <mergeCell ref="U9:X9"/>
    <mergeCell ref="U5:X5"/>
    <mergeCell ref="N12:O12"/>
    <mergeCell ref="N11:O11"/>
    <mergeCell ref="P12:Q12"/>
    <mergeCell ref="P11:Q11"/>
    <mergeCell ref="R12:S12"/>
    <mergeCell ref="R11:S11"/>
    <mergeCell ref="T11:T12"/>
    <mergeCell ref="S8:T8"/>
    <mergeCell ref="M6:Q6"/>
    <mergeCell ref="M7:Q7"/>
    <mergeCell ref="K2:L2"/>
    <mergeCell ref="M2:N2"/>
    <mergeCell ref="Q14:R14"/>
    <mergeCell ref="U3:V3"/>
    <mergeCell ref="U4:V4"/>
    <mergeCell ref="U8:V8"/>
    <mergeCell ref="U11:V12"/>
    <mergeCell ref="T14:V14"/>
    <mergeCell ref="T13:W13"/>
    <mergeCell ref="T21:W21"/>
    <mergeCell ref="T29:W29"/>
    <mergeCell ref="Q15:R15"/>
    <mergeCell ref="O4:S4"/>
    <mergeCell ref="Q16:R16"/>
    <mergeCell ref="Q17:R17"/>
    <mergeCell ref="M8:O8"/>
    <mergeCell ref="K3:M3"/>
    <mergeCell ref="Q13:R13"/>
    <mergeCell ref="P19:Q19"/>
    <mergeCell ref="R19:S19"/>
    <mergeCell ref="T19:T20"/>
    <mergeCell ref="P28:Q28"/>
    <mergeCell ref="R28:S28"/>
    <mergeCell ref="T37:W37"/>
    <mergeCell ref="T55:W55"/>
    <mergeCell ref="T15:V15"/>
    <mergeCell ref="T16:V16"/>
    <mergeCell ref="T17:V17"/>
    <mergeCell ref="T22:V22"/>
    <mergeCell ref="T23:V23"/>
    <mergeCell ref="T24:V24"/>
    <mergeCell ref="T25:V25"/>
    <mergeCell ref="T30:V30"/>
    <mergeCell ref="T31:V31"/>
    <mergeCell ref="U19:V20"/>
    <mergeCell ref="T27:T28"/>
    <mergeCell ref="U27:V28"/>
    <mergeCell ref="T32:V32"/>
    <mergeCell ref="T35:T36"/>
    <mergeCell ref="U35:V36"/>
    <mergeCell ref="T33:V33"/>
    <mergeCell ref="W47:X47"/>
    <mergeCell ref="W48:X48"/>
    <mergeCell ref="W49:X49"/>
    <mergeCell ref="W50:X50"/>
    <mergeCell ref="W51:X51"/>
    <mergeCell ref="U56:V56"/>
    <mergeCell ref="U57:V57"/>
    <mergeCell ref="U58:V58"/>
    <mergeCell ref="U59:V59"/>
    <mergeCell ref="U60:V60"/>
    <mergeCell ref="U61:V61"/>
    <mergeCell ref="U62:V62"/>
    <mergeCell ref="T54:V54"/>
    <mergeCell ref="T38:V38"/>
    <mergeCell ref="T39:V39"/>
    <mergeCell ref="T40:V40"/>
    <mergeCell ref="T41:V41"/>
    <mergeCell ref="U52:V52"/>
    <mergeCell ref="T46:V46"/>
    <mergeCell ref="T47:V47"/>
    <mergeCell ref="T48:V48"/>
    <mergeCell ref="T49:V49"/>
    <mergeCell ref="T50:V50"/>
    <mergeCell ref="T51:V51"/>
    <mergeCell ref="A45:B45"/>
    <mergeCell ref="Q45:R45"/>
    <mergeCell ref="T45:W45"/>
    <mergeCell ref="A43:B43"/>
    <mergeCell ref="C43:E43"/>
    <mergeCell ref="F43:H43"/>
    <mergeCell ref="J43:L44"/>
    <mergeCell ref="N43:O43"/>
    <mergeCell ref="P43:Q43"/>
    <mergeCell ref="R43:S43"/>
    <mergeCell ref="T43:T44"/>
    <mergeCell ref="U43:V44"/>
    <mergeCell ref="A44:B44"/>
    <mergeCell ref="C44:H44"/>
    <mergeCell ref="N44:O44"/>
    <mergeCell ref="P44:Q44"/>
    <mergeCell ref="R44:S44"/>
    <mergeCell ref="H45:J45"/>
    <mergeCell ref="B46:F46"/>
    <mergeCell ref="H46:I46"/>
    <mergeCell ref="Q46:R46"/>
    <mergeCell ref="B47:F47"/>
    <mergeCell ref="H47:I47"/>
    <mergeCell ref="Q47:R47"/>
    <mergeCell ref="B48:F48"/>
    <mergeCell ref="H48:I48"/>
    <mergeCell ref="Q48:R48"/>
    <mergeCell ref="B49:F49"/>
    <mergeCell ref="H49:I49"/>
    <mergeCell ref="Q49:R49"/>
    <mergeCell ref="B50:F50"/>
    <mergeCell ref="H50:I50"/>
    <mergeCell ref="Q50:R50"/>
    <mergeCell ref="B51:F51"/>
    <mergeCell ref="H51:I51"/>
    <mergeCell ref="Q51:R51"/>
  </mergeCells>
  <phoneticPr fontId="1"/>
  <dataValidations count="9">
    <dataValidation type="list" allowBlank="1" showInputMessage="1" showErrorMessage="1" sqref="D5" xr:uid="{00000000-0002-0000-0000-000000000000}">
      <formula1>"11.0,13.1,15.3"</formula1>
    </dataValidation>
    <dataValidation type="list" allowBlank="1" showInputMessage="1" showErrorMessage="1" sqref="Q8" xr:uid="{00000000-0002-0000-0000-000001000000}">
      <formula1>"なし,0.1"</formula1>
    </dataValidation>
    <dataValidation type="list" showInputMessage="1" showErrorMessage="1" sqref="A14:A17 A22:A25 A30:A33 A38:A41 H9 A56:A61 A46:A51" xr:uid="{00000000-0002-0000-0000-000002000000}">
      <formula1>"　,✔"</formula1>
    </dataValidation>
    <dataValidation type="decimal" operator="greaterThanOrEqual" allowBlank="1" showInputMessage="1" showErrorMessage="1" sqref="Q14:R17 Q22:R25 Q30:R33 Q38:R41 K14:K17 K22:K25 K30:K33 K38:K41 K56:K61 K46:K51" xr:uid="{00000000-0002-0000-0000-000003000000}">
      <formula1>0</formula1>
    </dataValidation>
    <dataValidation type="decimal" operator="greaterThanOrEqual" allowBlank="1" showInputMessage="1" showErrorMessage="1" sqref="H14:I17 H22:I25 H30:I33 H38:I41 H56:I61 H46:I51" xr:uid="{00000000-0002-0000-0000-000004000000}">
      <formula1>1</formula1>
    </dataValidation>
    <dataValidation type="whole" operator="greaterThanOrEqual" allowBlank="1" showInputMessage="1" showErrorMessage="1" sqref="D6 S6" xr:uid="{00000000-0002-0000-0000-000005000000}">
      <formula1>1</formula1>
    </dataValidation>
    <dataValidation type="decimal" allowBlank="1" showInputMessage="1" showErrorMessage="1" sqref="M56:M61 M38:M41 M30:M33 M22:M25 M14:M17 M46:M51" xr:uid="{00000000-0002-0000-0000-000006000000}">
      <formula1>0</formula1>
      <formula2>24</formula2>
    </dataValidation>
    <dataValidation type="decimal" allowBlank="1" showInputMessage="1" showErrorMessage="1" sqref="Q56:R61 Q46:R51" xr:uid="{00000000-0002-0000-0000-000007000000}">
      <formula1>0</formula1>
      <formula2>$T$62</formula2>
    </dataValidation>
    <dataValidation type="decimal" allowBlank="1" showInputMessage="1" showErrorMessage="1" sqref="O56:O61 O38:O41 O30:O33 O22:O25 O14:O17 O46:O51" xr:uid="{00000000-0002-0000-0000-000008000000}">
      <formula1>0</formula1>
      <formula2>168/M14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基礎データ及び計算値</vt:lpstr>
      <vt:lpstr>基礎データ及び計算値!Print_Area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2019-02-12T01:22:26Z</dcterms:modified>
</cp:coreProperties>
</file>